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eni block 2" sheetId="1" r:id="rId1"/>
  </sheets>
  <definedNames/>
  <calcPr fullCalcOnLoad="1"/>
</workbook>
</file>

<file path=xl/sharedStrings.xml><?xml version="1.0" encoding="utf-8"?>
<sst xmlns="http://schemas.openxmlformats.org/spreadsheetml/2006/main" count="224" uniqueCount="133">
  <si>
    <t>Number according to Architectural design</t>
  </si>
  <si>
    <t xml:space="preserve"> Clear living space М2 </t>
  </si>
  <si>
    <t>Total M2 appartments(per floor)</t>
  </si>
  <si>
    <t>Storage Number</t>
  </si>
  <si>
    <t>storage М2</t>
  </si>
  <si>
    <t>Жилая площадь (m2)</t>
  </si>
  <si>
    <t>Persentage from total 2+7 (%)</t>
  </si>
  <si>
    <t xml:space="preserve">Shear space 1 </t>
  </si>
  <si>
    <t xml:space="preserve">Shear space 2 (From green areas on top floor) </t>
  </si>
  <si>
    <t>Total 8+11+12 (m2)</t>
  </si>
  <si>
    <t>From laundry (m2)</t>
  </si>
  <si>
    <t>Общая площадь м2</t>
  </si>
  <si>
    <t>Этаж</t>
  </si>
  <si>
    <t>Вид</t>
  </si>
  <si>
    <t>Тип</t>
  </si>
  <si>
    <t>Number of bedrooms</t>
  </si>
  <si>
    <t>Цена в евро</t>
  </si>
  <si>
    <t>Living area m2</t>
  </si>
  <si>
    <t>Storage m2</t>
  </si>
  <si>
    <t>Balkony</t>
  </si>
  <si>
    <t>Sheared m2</t>
  </si>
  <si>
    <t>Parking space</t>
  </si>
  <si>
    <t>Total</t>
  </si>
  <si>
    <t>Номер по архитектурен проект</t>
  </si>
  <si>
    <t xml:space="preserve"> М2 </t>
  </si>
  <si>
    <t>Общо квадратура апартаменти на етаж без складове</t>
  </si>
  <si>
    <t>Total M2 rage ,free space and garage(per floor)</t>
  </si>
  <si>
    <t xml:space="preserve">Процент от обща площ апартаменти </t>
  </si>
  <si>
    <t>Oбщо комуникационни площи</t>
  </si>
  <si>
    <t xml:space="preserve">Номер на Склад </t>
  </si>
  <si>
    <t>СКЛАД /М2</t>
  </si>
  <si>
    <t>Общо апартамент +склад</t>
  </si>
  <si>
    <t>Общо квадратура апартаменти на етаж със складове</t>
  </si>
  <si>
    <t xml:space="preserve">ОБЩИ 1 (От комуникационни площи oбщо за сградата пропорционално на големината на апартамента) </t>
  </si>
  <si>
    <t>ОБЩИ 2 (От озеленяване на етаж 4)</t>
  </si>
  <si>
    <t>Oбщи 8+11+12 м2</t>
  </si>
  <si>
    <t>Oбщи 4 (От Портиер) м2</t>
  </si>
  <si>
    <r>
      <t>Oбщи 5</t>
    </r>
    <r>
      <rPr>
        <b/>
        <sz val="8"/>
        <rFont val="Arial"/>
        <family val="2"/>
      </rPr>
      <t xml:space="preserve"> (От Перално в блок 5)</t>
    </r>
  </si>
  <si>
    <t>ОБЩО м2</t>
  </si>
  <si>
    <t xml:space="preserve">Етаж </t>
  </si>
  <si>
    <t xml:space="preserve">Изглед </t>
  </si>
  <si>
    <t>Брой спални</t>
  </si>
  <si>
    <t>Общо квадратура складове,гаражи и озеленяване</t>
  </si>
  <si>
    <t>Fast food</t>
  </si>
  <si>
    <t>Квартира 2A</t>
  </si>
  <si>
    <t>Склад включен</t>
  </si>
  <si>
    <t>Партер</t>
  </si>
  <si>
    <t>на море</t>
  </si>
  <si>
    <t>2-комнатная</t>
  </si>
  <si>
    <t>Inside the flat</t>
  </si>
  <si>
    <t>N</t>
  </si>
  <si>
    <t>Building 2 GROUND FLOOR 2A&amp;2B</t>
  </si>
  <si>
    <t>Квартира 2B</t>
  </si>
  <si>
    <t>Apartment 2C</t>
  </si>
  <si>
    <t>Ground floor</t>
  </si>
  <si>
    <t>1 bedroom flat</t>
  </si>
  <si>
    <t>Квартира 2C</t>
  </si>
  <si>
    <t>1,1,2</t>
  </si>
  <si>
    <t>1 этаж</t>
  </si>
  <si>
    <t>4-комнатная</t>
  </si>
  <si>
    <t>Y</t>
  </si>
  <si>
    <t>B2F1_2C TO H IS ON PAGE 5</t>
  </si>
  <si>
    <t>Квартира 2D</t>
  </si>
  <si>
    <t>1,1,3</t>
  </si>
  <si>
    <t>Склад 1</t>
  </si>
  <si>
    <t xml:space="preserve">1-комнатная </t>
  </si>
  <si>
    <t>Storage 1 on ground floor</t>
  </si>
  <si>
    <t>Квартира 2E</t>
  </si>
  <si>
    <t>1,1,4</t>
  </si>
  <si>
    <t>Склад 2</t>
  </si>
  <si>
    <t>Storage 2 on ground floor</t>
  </si>
  <si>
    <t>Квартира 2F</t>
  </si>
  <si>
    <t>1,1,5</t>
  </si>
  <si>
    <t>Склад 3</t>
  </si>
  <si>
    <t>Storage 3 on ground floor</t>
  </si>
  <si>
    <t>Квартира 2G</t>
  </si>
  <si>
    <t>1,1,6</t>
  </si>
  <si>
    <t>Склад 4</t>
  </si>
  <si>
    <t>Storage 4 on ground floor</t>
  </si>
  <si>
    <t>Квартира 2H</t>
  </si>
  <si>
    <t>1,1,7</t>
  </si>
  <si>
    <t>Склад 5</t>
  </si>
  <si>
    <t>на лес</t>
  </si>
  <si>
    <t>3-комнатная</t>
  </si>
  <si>
    <t>Storage 5 on ground floor</t>
  </si>
  <si>
    <t>Appartment 1L</t>
  </si>
  <si>
    <t>1st floor</t>
  </si>
  <si>
    <t>2 bedroom flat</t>
  </si>
  <si>
    <t>Storage 6 on ground floor</t>
  </si>
  <si>
    <t>Квартира 2I</t>
  </si>
  <si>
    <t>1,2,2</t>
  </si>
  <si>
    <t>2 этаж</t>
  </si>
  <si>
    <t>B2F2_2I TO N IS ON PAGE 5</t>
  </si>
  <si>
    <t>Квартира 2J</t>
  </si>
  <si>
    <t>1,2,3</t>
  </si>
  <si>
    <t>Склад 6</t>
  </si>
  <si>
    <t>Квартира 2K</t>
  </si>
  <si>
    <t>1,2,4</t>
  </si>
  <si>
    <t>Склад 7</t>
  </si>
  <si>
    <t>Storage 7 on ground floor</t>
  </si>
  <si>
    <t>Квартира 2L</t>
  </si>
  <si>
    <t>1,2,5</t>
  </si>
  <si>
    <t>Склад 8</t>
  </si>
  <si>
    <t>Storage 8 on ground floor</t>
  </si>
  <si>
    <t>Квартира 2M</t>
  </si>
  <si>
    <t>1,2,6</t>
  </si>
  <si>
    <t>Склад 9</t>
  </si>
  <si>
    <t>Storage 9 on ground floor</t>
  </si>
  <si>
    <t>Квартира 2N</t>
  </si>
  <si>
    <t>1,2,7</t>
  </si>
  <si>
    <t>Склад 10</t>
  </si>
  <si>
    <t>Storage 10 on ground floor</t>
  </si>
  <si>
    <t>Appartment 1R</t>
  </si>
  <si>
    <t>2nd floor</t>
  </si>
  <si>
    <t>No storage</t>
  </si>
  <si>
    <t>Квартира 2O</t>
  </si>
  <si>
    <t>1,3,2</t>
  </si>
  <si>
    <t>3 этаж</t>
  </si>
  <si>
    <t>Building 2 20 TO 2R  TOP FLOOR ON PAGE 6</t>
  </si>
  <si>
    <t>Квартира 2P</t>
  </si>
  <si>
    <t>1,3,3</t>
  </si>
  <si>
    <t>Склад 1 ет.4</t>
  </si>
  <si>
    <t>Storage 1 on 4th floor</t>
  </si>
  <si>
    <t>Квартира 2Q</t>
  </si>
  <si>
    <t>1,3,4</t>
  </si>
  <si>
    <t>Склад 2 ет.4</t>
  </si>
  <si>
    <t>Storage 2 on 4th floor</t>
  </si>
  <si>
    <t>Квартира 2R</t>
  </si>
  <si>
    <t>1,3,5</t>
  </si>
  <si>
    <t>Склад 3 ет.4</t>
  </si>
  <si>
    <t>Storage 3 on 4th floor</t>
  </si>
  <si>
    <t>Appartment 1V</t>
  </si>
  <si>
    <t>3rd floor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</si>
</sst>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</numFmts>
  <fonts count="40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 textRotation="90"/>
    </xf>
    <xf numFmtId="0" fontId="1" fillId="0" borderId="11" xfId="0" applyFont="1" applyBorder="1" applyAlignment="1">
      <alignment horizontal="distributed" textRotation="90"/>
    </xf>
    <xf numFmtId="0" fontId="1" fillId="33" borderId="12" xfId="0" applyFont="1" applyFill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33" borderId="12" xfId="0" applyFont="1" applyFill="1" applyBorder="1" applyAlignment="1">
      <alignment textRotation="90"/>
    </xf>
    <xf numFmtId="0" fontId="1" fillId="0" borderId="13" xfId="0" applyFont="1" applyBorder="1" applyAlignment="1">
      <alignment horizontal="center" textRotation="90"/>
    </xf>
    <xf numFmtId="0" fontId="1" fillId="0" borderId="12" xfId="0" applyFont="1" applyBorder="1" applyAlignment="1">
      <alignment horizontal="distributed" textRotation="90"/>
    </xf>
    <xf numFmtId="0" fontId="1" fillId="0" borderId="12" xfId="0" applyFont="1" applyBorder="1" applyAlignment="1">
      <alignment textRotation="90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Alignment="1">
      <alignment textRotation="90"/>
    </xf>
    <xf numFmtId="0" fontId="1" fillId="33" borderId="12" xfId="0" applyFont="1" applyFill="1" applyBorder="1" applyAlignment="1">
      <alignment horizontal="distributed" textRotation="90"/>
    </xf>
    <xf numFmtId="0" fontId="1" fillId="0" borderId="14" xfId="0" applyFont="1" applyBorder="1" applyAlignment="1">
      <alignment textRotation="90"/>
    </xf>
    <xf numFmtId="0" fontId="1" fillId="0" borderId="15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16" xfId="0" applyFont="1" applyBorder="1" applyAlignment="1">
      <alignment textRotation="90"/>
    </xf>
    <xf numFmtId="0" fontId="3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2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2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29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28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2" fontId="6" fillId="0" borderId="15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31" xfId="0" applyFont="1" applyFill="1" applyBorder="1" applyAlignment="1">
      <alignment/>
    </xf>
    <xf numFmtId="1" fontId="6" fillId="0" borderId="3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2" fontId="6" fillId="0" borderId="31" xfId="0" applyNumberFormat="1" applyFont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/>
    </xf>
    <xf numFmtId="1" fontId="6" fillId="0" borderId="26" xfId="0" applyNumberFormat="1" applyFont="1" applyBorder="1" applyAlignment="1">
      <alignment/>
    </xf>
    <xf numFmtId="49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33" borderId="0" xfId="0" applyNumberFormat="1" applyFont="1" applyFill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1" fontId="6" fillId="0" borderId="28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26" xfId="0" applyFill="1" applyBorder="1" applyAlignment="1">
      <alignment horizontal="center"/>
    </xf>
    <xf numFmtId="1" fontId="0" fillId="0" borderId="26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34" xfId="0" applyBorder="1" applyAlignment="1">
      <alignment/>
    </xf>
    <xf numFmtId="0" fontId="6" fillId="33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172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2" fontId="0" fillId="0" borderId="15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7" xfId="0" applyNumberFormat="1" applyBorder="1" applyAlignment="1">
      <alignment/>
    </xf>
    <xf numFmtId="1" fontId="0" fillId="0" borderId="30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0" xfId="0" applyNumberFormat="1" applyFill="1" applyBorder="1" applyAlignment="1">
      <alignment horizontal="center"/>
    </xf>
    <xf numFmtId="2" fontId="6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2" fontId="0" fillId="0" borderId="31" xfId="0" applyNumberFormat="1" applyBorder="1" applyAlignment="1">
      <alignment/>
    </xf>
    <xf numFmtId="0" fontId="6" fillId="33" borderId="36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0" fontId="0" fillId="33" borderId="33" xfId="0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6" fillId="33" borderId="33" xfId="0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/>
    </xf>
    <xf numFmtId="0" fontId="6" fillId="0" borderId="37" xfId="0" applyFont="1" applyBorder="1" applyAlignment="1">
      <alignment/>
    </xf>
    <xf numFmtId="1" fontId="6" fillId="0" borderId="31" xfId="0" applyNumberFormat="1" applyFont="1" applyBorder="1" applyAlignment="1">
      <alignment/>
    </xf>
    <xf numFmtId="0" fontId="6" fillId="0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3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32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PageLayoutView="0" workbookViewId="0" topLeftCell="A1">
      <selection activeCell="Y41" sqref="Y41"/>
    </sheetView>
  </sheetViews>
  <sheetFormatPr defaultColWidth="9.140625" defaultRowHeight="15"/>
  <cols>
    <col min="1" max="1" width="15.8515625" style="0" customWidth="1"/>
    <col min="2" max="10" width="0" style="0" hidden="1" customWidth="1"/>
    <col min="12" max="18" width="0" style="0" hidden="1" customWidth="1"/>
    <col min="20" max="20" width="0" style="0" hidden="1" customWidth="1"/>
    <col min="22" max="22" width="10.00390625" style="0" customWidth="1"/>
    <col min="23" max="23" width="12.8515625" style="0" customWidth="1"/>
    <col min="24" max="24" width="3.8515625" style="0" customWidth="1"/>
    <col min="26" max="31" width="0" style="0" hidden="1" customWidth="1"/>
  </cols>
  <sheetData>
    <row r="1" spans="1:32" ht="159" thickBot="1">
      <c r="A1" s="1"/>
      <c r="B1" s="2" t="s">
        <v>0</v>
      </c>
      <c r="C1" s="3" t="s">
        <v>1</v>
      </c>
      <c r="D1" s="3" t="s">
        <v>2</v>
      </c>
      <c r="E1" s="3"/>
      <c r="F1" s="4"/>
      <c r="G1" s="3"/>
      <c r="H1" s="3"/>
      <c r="I1" s="3" t="s">
        <v>3</v>
      </c>
      <c r="J1" s="5" t="s">
        <v>4</v>
      </c>
      <c r="K1" s="6" t="s">
        <v>5</v>
      </c>
      <c r="L1" s="4" t="s">
        <v>2</v>
      </c>
      <c r="M1" s="3" t="s">
        <v>6</v>
      </c>
      <c r="N1" s="7" t="s">
        <v>7</v>
      </c>
      <c r="O1" s="7" t="s">
        <v>8</v>
      </c>
      <c r="P1" s="7" t="s">
        <v>9</v>
      </c>
      <c r="Q1" s="8" t="s">
        <v>10</v>
      </c>
      <c r="R1" s="7" t="s">
        <v>10</v>
      </c>
      <c r="S1" s="9" t="s">
        <v>11</v>
      </c>
      <c r="T1" s="8"/>
      <c r="U1" s="9" t="s">
        <v>12</v>
      </c>
      <c r="V1" s="9" t="s">
        <v>13</v>
      </c>
      <c r="W1" s="9" t="s">
        <v>14</v>
      </c>
      <c r="X1" s="1" t="s">
        <v>15</v>
      </c>
      <c r="Y1" s="9" t="s">
        <v>16</v>
      </c>
      <c r="Z1" s="9" t="s">
        <v>17</v>
      </c>
      <c r="AA1" s="9" t="s">
        <v>18</v>
      </c>
      <c r="AB1" s="9" t="s">
        <v>19</v>
      </c>
      <c r="AC1" s="9" t="s">
        <v>20</v>
      </c>
      <c r="AD1" s="9" t="s">
        <v>21</v>
      </c>
      <c r="AE1" s="9" t="s">
        <v>22</v>
      </c>
      <c r="AF1" s="10"/>
    </row>
    <row r="2" spans="1:32" ht="279" hidden="1" thickBot="1">
      <c r="A2" s="1"/>
      <c r="B2" s="7" t="s">
        <v>23</v>
      </c>
      <c r="C2" s="3" t="s">
        <v>24</v>
      </c>
      <c r="D2" s="3" t="s">
        <v>25</v>
      </c>
      <c r="E2" s="11" t="s">
        <v>26</v>
      </c>
      <c r="F2" s="4"/>
      <c r="G2" s="3" t="s">
        <v>27</v>
      </c>
      <c r="H2" s="3" t="s">
        <v>28</v>
      </c>
      <c r="I2" s="3" t="s">
        <v>29</v>
      </c>
      <c r="J2" s="5" t="s">
        <v>30</v>
      </c>
      <c r="K2" s="8" t="s">
        <v>31</v>
      </c>
      <c r="L2" s="4" t="s">
        <v>32</v>
      </c>
      <c r="M2" s="3" t="s">
        <v>27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37</v>
      </c>
      <c r="S2" s="12" t="s">
        <v>38</v>
      </c>
      <c r="T2" s="8"/>
      <c r="U2" s="4" t="s">
        <v>39</v>
      </c>
      <c r="V2" s="8" t="s">
        <v>40</v>
      </c>
      <c r="W2" s="8" t="s">
        <v>14</v>
      </c>
      <c r="X2" s="8" t="s">
        <v>41</v>
      </c>
      <c r="Y2" s="13"/>
      <c r="Z2" s="14"/>
      <c r="AA2" s="14"/>
      <c r="AB2" s="14"/>
      <c r="AC2" s="15"/>
      <c r="AD2" s="13"/>
      <c r="AE2" s="13"/>
      <c r="AF2" s="14"/>
    </row>
    <row r="3" spans="1:32" ht="94.5" hidden="1" thickBot="1">
      <c r="A3" s="16">
        <v>2</v>
      </c>
      <c r="B3" s="17"/>
      <c r="C3" s="18">
        <v>2</v>
      </c>
      <c r="D3" s="18">
        <v>3</v>
      </c>
      <c r="E3" s="11" t="s">
        <v>42</v>
      </c>
      <c r="F3" s="19"/>
      <c r="G3" s="18">
        <v>4</v>
      </c>
      <c r="H3" s="18">
        <v>5</v>
      </c>
      <c r="I3" s="18">
        <v>6</v>
      </c>
      <c r="J3" s="20">
        <v>7</v>
      </c>
      <c r="K3" s="16">
        <v>3</v>
      </c>
      <c r="L3" s="21">
        <v>9</v>
      </c>
      <c r="M3" s="22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16">
        <v>5</v>
      </c>
      <c r="T3" s="24"/>
      <c r="U3" s="25">
        <v>6</v>
      </c>
      <c r="V3" s="16">
        <v>7</v>
      </c>
      <c r="W3" s="26">
        <v>8</v>
      </c>
      <c r="X3" s="16">
        <v>9</v>
      </c>
      <c r="Y3" s="24">
        <v>10</v>
      </c>
      <c r="Z3" s="27"/>
      <c r="AA3" s="28"/>
      <c r="AB3" s="29"/>
      <c r="AC3" s="30"/>
      <c r="AD3" s="31"/>
      <c r="AE3" s="32"/>
      <c r="AF3" s="33"/>
    </row>
    <row r="4" spans="1:32" ht="15.75" hidden="1" thickBot="1">
      <c r="A4" s="34" t="s">
        <v>43</v>
      </c>
      <c r="B4" s="35"/>
      <c r="C4" s="36">
        <v>109.35</v>
      </c>
      <c r="D4" s="137">
        <f>SUM(C4:C6)</f>
        <v>194.75</v>
      </c>
      <c r="E4" s="140"/>
      <c r="F4" s="143">
        <f>SUM(D4:E21)</f>
        <v>304.68</v>
      </c>
      <c r="G4" s="37" t="e">
        <f>C4/D48</f>
        <v>#DIV/0!</v>
      </c>
      <c r="H4" s="37"/>
      <c r="I4" s="38"/>
      <c r="J4" s="39"/>
      <c r="K4" s="40">
        <f>C4+J4</f>
        <v>109.35</v>
      </c>
      <c r="L4" s="147">
        <f>K4+K5+K6</f>
        <v>194.75</v>
      </c>
      <c r="M4" s="37" t="e">
        <f>K4/K48</f>
        <v>#DIV/0!</v>
      </c>
      <c r="N4" s="41" t="e">
        <f>M4*146.38</f>
        <v>#DIV/0!</v>
      </c>
      <c r="O4" s="42" t="e">
        <f>M4*35.39</f>
        <v>#DIV/0!</v>
      </c>
      <c r="P4" s="40" t="e">
        <f>K4+N4+O4</f>
        <v>#DIV/0!</v>
      </c>
      <c r="Q4" s="40">
        <v>0.18</v>
      </c>
      <c r="R4" s="40">
        <v>0.15</v>
      </c>
      <c r="S4" s="43" t="e">
        <f>SUM(P4:R4)</f>
        <v>#DIV/0!</v>
      </c>
      <c r="T4" s="42"/>
      <c r="U4" s="42"/>
      <c r="V4" s="42"/>
      <c r="W4" s="42"/>
      <c r="X4" s="42"/>
      <c r="Y4" s="42"/>
      <c r="Z4" s="35"/>
      <c r="AA4" s="42"/>
      <c r="AB4" s="44"/>
      <c r="AC4" s="45"/>
      <c r="AD4" s="42"/>
      <c r="AE4" s="42"/>
      <c r="AF4" s="46"/>
    </row>
    <row r="5" spans="1:32" ht="15.75">
      <c r="A5" s="47" t="s">
        <v>44</v>
      </c>
      <c r="B5" s="48"/>
      <c r="C5" s="49">
        <v>44.2</v>
      </c>
      <c r="D5" s="138"/>
      <c r="E5" s="141"/>
      <c r="F5" s="144"/>
      <c r="G5" s="50" t="e">
        <f>C5/D48</f>
        <v>#DIV/0!</v>
      </c>
      <c r="H5" s="50"/>
      <c r="I5" s="51" t="s">
        <v>45</v>
      </c>
      <c r="J5" s="51"/>
      <c r="K5" s="52">
        <f>C5+J5</f>
        <v>44.2</v>
      </c>
      <c r="L5" s="148"/>
      <c r="M5" s="50">
        <f>K5/1063.69</f>
        <v>0.04155346012466038</v>
      </c>
      <c r="N5" s="53">
        <f>M5*146.38</f>
        <v>6.082595493047786</v>
      </c>
      <c r="O5" s="54">
        <f>M5*35.39</f>
        <v>1.4705769538117308</v>
      </c>
      <c r="P5" s="52">
        <f>K5+N5+O5</f>
        <v>51.753172446859516</v>
      </c>
      <c r="Q5" s="52">
        <v>0.18</v>
      </c>
      <c r="R5" s="52">
        <v>0.15</v>
      </c>
      <c r="S5" s="55">
        <f>SUM(P5:R5)</f>
        <v>52.083172446859514</v>
      </c>
      <c r="T5" s="54"/>
      <c r="U5" s="54" t="s">
        <v>46</v>
      </c>
      <c r="V5" s="54" t="s">
        <v>47</v>
      </c>
      <c r="W5" s="56" t="s">
        <v>48</v>
      </c>
      <c r="X5" s="54">
        <v>1</v>
      </c>
      <c r="Y5" s="57">
        <f>S5*750</f>
        <v>39062.37933514464</v>
      </c>
      <c r="Z5" s="58">
        <v>29</v>
      </c>
      <c r="AA5" s="54" t="s">
        <v>49</v>
      </c>
      <c r="AB5" s="59" t="s">
        <v>50</v>
      </c>
      <c r="AC5" s="55">
        <f>S5</f>
        <v>52.083172446859514</v>
      </c>
      <c r="AD5" s="54"/>
      <c r="AE5" s="54"/>
      <c r="AF5" s="60" t="s">
        <v>51</v>
      </c>
    </row>
    <row r="6" spans="1:32" ht="16.5" thickBot="1">
      <c r="A6" s="61" t="s">
        <v>52</v>
      </c>
      <c r="B6" s="62"/>
      <c r="C6" s="63">
        <v>41.2</v>
      </c>
      <c r="D6" s="139"/>
      <c r="E6" s="142"/>
      <c r="F6" s="144"/>
      <c r="G6" s="64" t="e">
        <f>C6/D48</f>
        <v>#DIV/0!</v>
      </c>
      <c r="H6" s="64"/>
      <c r="I6" s="65" t="s">
        <v>45</v>
      </c>
      <c r="J6" s="65"/>
      <c r="K6" s="66">
        <f>C6+J6</f>
        <v>41.2</v>
      </c>
      <c r="L6" s="149"/>
      <c r="M6" s="64">
        <f>K6/1063.69</f>
        <v>0.038733089527963976</v>
      </c>
      <c r="N6" s="67">
        <f>M6*146.38</f>
        <v>5.669749645103367</v>
      </c>
      <c r="O6" s="68">
        <f>M6*35.39</f>
        <v>1.3707640383946451</v>
      </c>
      <c r="P6" s="66">
        <f>K6+N6+O6</f>
        <v>48.240513683498015</v>
      </c>
      <c r="Q6" s="66">
        <v>0.18</v>
      </c>
      <c r="R6" s="66">
        <v>0.15</v>
      </c>
      <c r="S6" s="69">
        <f>SUM(P6:R6)</f>
        <v>48.570513683498014</v>
      </c>
      <c r="T6" s="68"/>
      <c r="U6" s="68" t="s">
        <v>46</v>
      </c>
      <c r="V6" s="68" t="s">
        <v>47</v>
      </c>
      <c r="W6" s="70" t="s">
        <v>48</v>
      </c>
      <c r="X6" s="68">
        <v>1</v>
      </c>
      <c r="Y6" s="71">
        <f>S6*750</f>
        <v>36427.88526262351</v>
      </c>
      <c r="Z6" s="72">
        <v>44</v>
      </c>
      <c r="AA6" s="68" t="s">
        <v>49</v>
      </c>
      <c r="AB6" s="73" t="s">
        <v>50</v>
      </c>
      <c r="AC6" s="69">
        <f>S6</f>
        <v>48.570513683498014</v>
      </c>
      <c r="AD6" s="68"/>
      <c r="AE6" s="68"/>
      <c r="AF6" s="60" t="s">
        <v>51</v>
      </c>
    </row>
    <row r="7" spans="1:32" ht="16.5" hidden="1" thickBot="1">
      <c r="A7" s="47" t="s">
        <v>53</v>
      </c>
      <c r="B7" s="48"/>
      <c r="C7" s="49">
        <v>7.3</v>
      </c>
      <c r="D7" s="74"/>
      <c r="E7" s="150">
        <f>SUM(C7:C8)</f>
        <v>43.779999999999994</v>
      </c>
      <c r="F7" s="145"/>
      <c r="G7" s="50"/>
      <c r="H7" s="152">
        <f>C7+C8</f>
        <v>43.779999999999994</v>
      </c>
      <c r="I7" s="75"/>
      <c r="J7" s="75"/>
      <c r="K7" s="52"/>
      <c r="L7" s="58"/>
      <c r="M7" s="50"/>
      <c r="N7" s="53"/>
      <c r="O7" s="54"/>
      <c r="P7" s="52"/>
      <c r="Q7" s="52"/>
      <c r="R7" s="52"/>
      <c r="S7" s="76"/>
      <c r="T7" s="54"/>
      <c r="U7" s="54" t="s">
        <v>54</v>
      </c>
      <c r="V7" s="77"/>
      <c r="W7" s="56" t="s">
        <v>55</v>
      </c>
      <c r="X7" s="54">
        <v>1</v>
      </c>
      <c r="Y7" s="78">
        <f aca="true" t="shared" si="0" ref="Y7:Y29">S7*1200</f>
        <v>0</v>
      </c>
      <c r="Z7" s="58">
        <v>41.2</v>
      </c>
      <c r="AA7" s="54" t="s">
        <v>49</v>
      </c>
      <c r="AB7" s="59"/>
      <c r="AC7" s="55">
        <f>S7</f>
        <v>0</v>
      </c>
      <c r="AD7" s="54"/>
      <c r="AE7" s="54"/>
      <c r="AF7" s="60"/>
    </row>
    <row r="8" spans="1:32" ht="16.5" hidden="1" thickBot="1">
      <c r="A8" s="47"/>
      <c r="B8" s="62"/>
      <c r="C8" s="63">
        <v>36.48</v>
      </c>
      <c r="D8" s="63"/>
      <c r="E8" s="151"/>
      <c r="F8" s="145"/>
      <c r="G8" s="64"/>
      <c r="H8" s="153"/>
      <c r="I8" s="79"/>
      <c r="J8" s="65"/>
      <c r="K8" s="66"/>
      <c r="L8" s="72"/>
      <c r="M8" s="64"/>
      <c r="N8" s="67"/>
      <c r="O8" s="68"/>
      <c r="P8" s="66"/>
      <c r="Q8" s="66"/>
      <c r="R8" s="66"/>
      <c r="S8" s="80"/>
      <c r="T8" s="54"/>
      <c r="U8" s="54"/>
      <c r="V8" s="77"/>
      <c r="W8" s="54"/>
      <c r="X8" s="54"/>
      <c r="Y8" s="78">
        <f t="shared" si="0"/>
        <v>0</v>
      </c>
      <c r="Z8" s="54"/>
      <c r="AA8" s="54"/>
      <c r="AB8" s="81"/>
      <c r="AC8" s="76"/>
      <c r="AD8" s="54"/>
      <c r="AE8" s="54"/>
      <c r="AF8" s="60"/>
    </row>
    <row r="9" spans="1:32" ht="16.5" hidden="1" thickBot="1">
      <c r="A9" s="61"/>
      <c r="B9" s="82"/>
      <c r="C9" s="51">
        <v>3.7</v>
      </c>
      <c r="D9" s="49"/>
      <c r="E9" s="154">
        <f>SUM(C9:C19)</f>
        <v>33.96</v>
      </c>
      <c r="F9" s="145"/>
      <c r="G9" s="50"/>
      <c r="H9" s="49"/>
      <c r="I9" s="83"/>
      <c r="J9" s="75"/>
      <c r="K9" s="52"/>
      <c r="L9" s="58"/>
      <c r="M9" s="50"/>
      <c r="N9" s="53"/>
      <c r="O9" s="54"/>
      <c r="P9" s="52"/>
      <c r="Q9" s="52"/>
      <c r="R9" s="52"/>
      <c r="S9" s="76"/>
      <c r="T9" s="54"/>
      <c r="U9" s="54"/>
      <c r="V9" s="77"/>
      <c r="W9" s="54"/>
      <c r="X9" s="54"/>
      <c r="Y9" s="78">
        <f t="shared" si="0"/>
        <v>0</v>
      </c>
      <c r="Z9" s="54"/>
      <c r="AA9" s="54"/>
      <c r="AB9" s="81"/>
      <c r="AC9" s="76"/>
      <c r="AD9" s="54"/>
      <c r="AE9" s="54"/>
      <c r="AF9" s="60"/>
    </row>
    <row r="10" spans="1:32" ht="15" hidden="1">
      <c r="A10" s="84"/>
      <c r="B10" s="56"/>
      <c r="C10" s="75">
        <v>2.72</v>
      </c>
      <c r="D10" s="49"/>
      <c r="E10" s="150"/>
      <c r="F10" s="145"/>
      <c r="G10" s="50"/>
      <c r="H10" s="49"/>
      <c r="I10" s="83"/>
      <c r="J10" s="75"/>
      <c r="K10" s="52"/>
      <c r="L10" s="58"/>
      <c r="M10" s="50"/>
      <c r="N10" s="53"/>
      <c r="O10" s="54"/>
      <c r="P10" s="52"/>
      <c r="Q10" s="52"/>
      <c r="R10" s="52"/>
      <c r="S10" s="76"/>
      <c r="T10" s="54"/>
      <c r="U10" s="54"/>
      <c r="V10" s="77"/>
      <c r="W10" s="54"/>
      <c r="X10" s="54"/>
      <c r="Y10" s="78">
        <f t="shared" si="0"/>
        <v>0</v>
      </c>
      <c r="Z10" s="54"/>
      <c r="AA10" s="54"/>
      <c r="AB10" s="81"/>
      <c r="AC10" s="76"/>
      <c r="AD10" s="54"/>
      <c r="AE10" s="54"/>
      <c r="AF10" s="60"/>
    </row>
    <row r="11" spans="1:32" ht="15" hidden="1">
      <c r="A11" s="84"/>
      <c r="B11" s="56"/>
      <c r="C11" s="75">
        <v>2.72</v>
      </c>
      <c r="D11" s="49"/>
      <c r="E11" s="150"/>
      <c r="F11" s="145"/>
      <c r="G11" s="50"/>
      <c r="H11" s="49"/>
      <c r="I11" s="83"/>
      <c r="J11" s="75"/>
      <c r="K11" s="52"/>
      <c r="L11" s="58"/>
      <c r="M11" s="50"/>
      <c r="N11" s="53"/>
      <c r="O11" s="54"/>
      <c r="P11" s="52"/>
      <c r="Q11" s="52"/>
      <c r="R11" s="52"/>
      <c r="S11" s="76"/>
      <c r="T11" s="54"/>
      <c r="U11" s="54"/>
      <c r="V11" s="77"/>
      <c r="W11" s="54"/>
      <c r="X11" s="54"/>
      <c r="Y11" s="78">
        <f t="shared" si="0"/>
        <v>0</v>
      </c>
      <c r="Z11" s="54"/>
      <c r="AA11" s="54"/>
      <c r="AB11" s="81"/>
      <c r="AC11" s="76"/>
      <c r="AD11" s="54"/>
      <c r="AE11" s="54"/>
      <c r="AF11" s="60"/>
    </row>
    <row r="12" spans="1:32" ht="15" hidden="1">
      <c r="A12" s="84"/>
      <c r="B12" s="56"/>
      <c r="C12" s="75">
        <v>2.72</v>
      </c>
      <c r="D12" s="49"/>
      <c r="E12" s="150"/>
      <c r="F12" s="145"/>
      <c r="G12" s="50"/>
      <c r="H12" s="49"/>
      <c r="I12" s="83"/>
      <c r="J12" s="75"/>
      <c r="K12" s="52"/>
      <c r="L12" s="58"/>
      <c r="M12" s="50"/>
      <c r="N12" s="53"/>
      <c r="O12" s="54"/>
      <c r="P12" s="52"/>
      <c r="Q12" s="52"/>
      <c r="R12" s="52"/>
      <c r="S12" s="76"/>
      <c r="T12" s="54"/>
      <c r="U12" s="54"/>
      <c r="V12" s="77"/>
      <c r="W12" s="54"/>
      <c r="X12" s="54"/>
      <c r="Y12" s="78">
        <f t="shared" si="0"/>
        <v>0</v>
      </c>
      <c r="Z12" s="54"/>
      <c r="AA12" s="54"/>
      <c r="AB12" s="81"/>
      <c r="AC12" s="76"/>
      <c r="AD12" s="54"/>
      <c r="AE12" s="54"/>
      <c r="AF12" s="60"/>
    </row>
    <row r="13" spans="1:32" ht="15" hidden="1">
      <c r="A13" s="84"/>
      <c r="B13" s="56"/>
      <c r="C13" s="75">
        <v>2.72</v>
      </c>
      <c r="D13" s="49"/>
      <c r="E13" s="150"/>
      <c r="F13" s="145"/>
      <c r="G13" s="50"/>
      <c r="H13" s="49"/>
      <c r="I13" s="83"/>
      <c r="J13" s="75"/>
      <c r="K13" s="52"/>
      <c r="L13" s="58"/>
      <c r="M13" s="50"/>
      <c r="N13" s="53"/>
      <c r="O13" s="54"/>
      <c r="P13" s="52"/>
      <c r="Q13" s="52"/>
      <c r="R13" s="52"/>
      <c r="S13" s="76"/>
      <c r="T13" s="54"/>
      <c r="U13" s="54"/>
      <c r="V13" s="77"/>
      <c r="W13" s="54"/>
      <c r="X13" s="54"/>
      <c r="Y13" s="78">
        <f t="shared" si="0"/>
        <v>0</v>
      </c>
      <c r="Z13" s="54"/>
      <c r="AA13" s="54"/>
      <c r="AB13" s="81"/>
      <c r="AC13" s="76"/>
      <c r="AD13" s="54"/>
      <c r="AE13" s="54"/>
      <c r="AF13" s="60"/>
    </row>
    <row r="14" spans="1:32" ht="15" hidden="1">
      <c r="A14" s="84"/>
      <c r="B14" s="56"/>
      <c r="C14" s="75">
        <v>2.72</v>
      </c>
      <c r="D14" s="49"/>
      <c r="E14" s="150"/>
      <c r="F14" s="145"/>
      <c r="G14" s="50"/>
      <c r="H14" s="49"/>
      <c r="I14" s="83"/>
      <c r="J14" s="75"/>
      <c r="K14" s="52"/>
      <c r="L14" s="58"/>
      <c r="M14" s="50"/>
      <c r="N14" s="53"/>
      <c r="O14" s="54"/>
      <c r="P14" s="52"/>
      <c r="Q14" s="52"/>
      <c r="R14" s="52"/>
      <c r="S14" s="76"/>
      <c r="T14" s="54"/>
      <c r="U14" s="54"/>
      <c r="V14" s="77"/>
      <c r="W14" s="54"/>
      <c r="X14" s="54"/>
      <c r="Y14" s="78">
        <f t="shared" si="0"/>
        <v>0</v>
      </c>
      <c r="Z14" s="54"/>
      <c r="AA14" s="54"/>
      <c r="AB14" s="81"/>
      <c r="AC14" s="76"/>
      <c r="AD14" s="54"/>
      <c r="AE14" s="54"/>
      <c r="AF14" s="60"/>
    </row>
    <row r="15" spans="1:32" ht="15" hidden="1">
      <c r="A15" s="84"/>
      <c r="B15" s="56"/>
      <c r="C15" s="75">
        <v>2.32</v>
      </c>
      <c r="D15" s="49"/>
      <c r="E15" s="150"/>
      <c r="F15" s="145"/>
      <c r="G15" s="50"/>
      <c r="H15" s="49"/>
      <c r="I15" s="83"/>
      <c r="J15" s="75"/>
      <c r="K15" s="52"/>
      <c r="L15" s="58"/>
      <c r="M15" s="50"/>
      <c r="N15" s="53"/>
      <c r="O15" s="54"/>
      <c r="P15" s="52"/>
      <c r="Q15" s="52"/>
      <c r="R15" s="52"/>
      <c r="S15" s="76"/>
      <c r="T15" s="54"/>
      <c r="U15" s="54"/>
      <c r="V15" s="77"/>
      <c r="W15" s="54"/>
      <c r="X15" s="54"/>
      <c r="Y15" s="78">
        <f t="shared" si="0"/>
        <v>0</v>
      </c>
      <c r="Z15" s="54"/>
      <c r="AA15" s="54"/>
      <c r="AB15" s="81"/>
      <c r="AC15" s="76"/>
      <c r="AD15" s="54"/>
      <c r="AE15" s="54"/>
      <c r="AF15" s="60"/>
    </row>
    <row r="16" spans="1:32" ht="15" hidden="1">
      <c r="A16" s="84"/>
      <c r="B16" s="56"/>
      <c r="C16" s="75">
        <v>2.32</v>
      </c>
      <c r="D16" s="49"/>
      <c r="E16" s="150"/>
      <c r="F16" s="145"/>
      <c r="G16" s="50"/>
      <c r="H16" s="49"/>
      <c r="I16" s="83"/>
      <c r="J16" s="75"/>
      <c r="K16" s="52"/>
      <c r="L16" s="58"/>
      <c r="M16" s="50"/>
      <c r="N16" s="53"/>
      <c r="O16" s="54"/>
      <c r="P16" s="52"/>
      <c r="Q16" s="52"/>
      <c r="R16" s="52"/>
      <c r="S16" s="76"/>
      <c r="T16" s="54"/>
      <c r="U16" s="54"/>
      <c r="V16" s="77"/>
      <c r="W16" s="54"/>
      <c r="X16" s="54"/>
      <c r="Y16" s="78">
        <f t="shared" si="0"/>
        <v>0</v>
      </c>
      <c r="Z16" s="54"/>
      <c r="AA16" s="54"/>
      <c r="AB16" s="81"/>
      <c r="AC16" s="76"/>
      <c r="AD16" s="54"/>
      <c r="AE16" s="54"/>
      <c r="AF16" s="60"/>
    </row>
    <row r="17" spans="1:32" ht="15" hidden="1">
      <c r="A17" s="84"/>
      <c r="B17" s="56"/>
      <c r="C17" s="75">
        <v>2.35</v>
      </c>
      <c r="D17" s="49"/>
      <c r="E17" s="150"/>
      <c r="F17" s="145"/>
      <c r="G17" s="50"/>
      <c r="H17" s="49"/>
      <c r="I17" s="83"/>
      <c r="J17" s="75"/>
      <c r="K17" s="52"/>
      <c r="L17" s="58"/>
      <c r="M17" s="50"/>
      <c r="N17" s="53"/>
      <c r="O17" s="54"/>
      <c r="P17" s="52"/>
      <c r="Q17" s="52"/>
      <c r="R17" s="52"/>
      <c r="S17" s="76"/>
      <c r="T17" s="54"/>
      <c r="U17" s="54"/>
      <c r="V17" s="77"/>
      <c r="W17" s="54"/>
      <c r="X17" s="54"/>
      <c r="Y17" s="78">
        <f t="shared" si="0"/>
        <v>0</v>
      </c>
      <c r="Z17" s="54"/>
      <c r="AA17" s="54"/>
      <c r="AB17" s="81"/>
      <c r="AC17" s="76"/>
      <c r="AD17" s="54"/>
      <c r="AE17" s="54"/>
      <c r="AF17" s="60"/>
    </row>
    <row r="18" spans="1:32" ht="15" hidden="1">
      <c r="A18" s="84"/>
      <c r="B18" s="56"/>
      <c r="C18" s="75">
        <v>2.37</v>
      </c>
      <c r="D18" s="49"/>
      <c r="E18" s="150"/>
      <c r="F18" s="145"/>
      <c r="G18" s="50"/>
      <c r="H18" s="49"/>
      <c r="I18" s="83"/>
      <c r="J18" s="75"/>
      <c r="K18" s="52"/>
      <c r="L18" s="58"/>
      <c r="M18" s="50"/>
      <c r="N18" s="53"/>
      <c r="O18" s="54"/>
      <c r="P18" s="52"/>
      <c r="Q18" s="52"/>
      <c r="R18" s="52"/>
      <c r="S18" s="76"/>
      <c r="T18" s="54"/>
      <c r="U18" s="54"/>
      <c r="V18" s="77"/>
      <c r="W18" s="54"/>
      <c r="X18" s="54"/>
      <c r="Y18" s="78">
        <f t="shared" si="0"/>
        <v>0</v>
      </c>
      <c r="Z18" s="54"/>
      <c r="AA18" s="54"/>
      <c r="AB18" s="81"/>
      <c r="AC18" s="76"/>
      <c r="AD18" s="54"/>
      <c r="AE18" s="54"/>
      <c r="AF18" s="60"/>
    </row>
    <row r="19" spans="1:32" ht="15.75" hidden="1" thickBot="1">
      <c r="A19" s="84"/>
      <c r="B19" s="85"/>
      <c r="C19" s="65">
        <v>7.3</v>
      </c>
      <c r="D19" s="49"/>
      <c r="E19" s="151"/>
      <c r="F19" s="145"/>
      <c r="G19" s="64"/>
      <c r="H19" s="63"/>
      <c r="I19" s="79"/>
      <c r="J19" s="65"/>
      <c r="K19" s="66"/>
      <c r="L19" s="72"/>
      <c r="M19" s="64"/>
      <c r="N19" s="67"/>
      <c r="O19" s="68"/>
      <c r="P19" s="66"/>
      <c r="Q19" s="66"/>
      <c r="R19" s="66"/>
      <c r="S19" s="80"/>
      <c r="T19" s="54"/>
      <c r="U19" s="54"/>
      <c r="V19" s="77"/>
      <c r="W19" s="54"/>
      <c r="X19" s="54"/>
      <c r="Y19" s="78">
        <f t="shared" si="0"/>
        <v>0</v>
      </c>
      <c r="Z19" s="54"/>
      <c r="AA19" s="54"/>
      <c r="AB19" s="81"/>
      <c r="AC19" s="76"/>
      <c r="AD19" s="54"/>
      <c r="AE19" s="54"/>
      <c r="AF19" s="60"/>
    </row>
    <row r="20" spans="1:32" ht="16.5" hidden="1" thickBot="1">
      <c r="A20" s="86"/>
      <c r="B20" s="48"/>
      <c r="C20" s="49">
        <v>13.89</v>
      </c>
      <c r="D20" s="156"/>
      <c r="E20" s="154">
        <f>SUM(C20:C21)</f>
        <v>32.19</v>
      </c>
      <c r="F20" s="145"/>
      <c r="G20" s="50"/>
      <c r="H20" s="87"/>
      <c r="I20" s="83"/>
      <c r="J20" s="75"/>
      <c r="K20" s="58">
        <v>13.89</v>
      </c>
      <c r="L20" s="58"/>
      <c r="M20" s="64">
        <f aca="true" t="shared" si="1" ref="M20:M27">K20/1063.69</f>
        <v>0.013058315862704358</v>
      </c>
      <c r="N20" s="53">
        <f aca="true" t="shared" si="2" ref="N20:N27">M20*146.38</f>
        <v>1.911476275982664</v>
      </c>
      <c r="O20" s="54">
        <f aca="true" t="shared" si="3" ref="O20:O27">M20*35.39</f>
        <v>0.46213379838110724</v>
      </c>
      <c r="P20" s="52">
        <f aca="true" t="shared" si="4" ref="P20:P27">K20+N20+O20</f>
        <v>16.263610074363772</v>
      </c>
      <c r="Q20" s="52">
        <v>0.18</v>
      </c>
      <c r="R20" s="52">
        <v>0.15</v>
      </c>
      <c r="S20" s="55">
        <f aca="true" t="shared" si="5" ref="S20:S27">SUM(P20:R20)</f>
        <v>16.59361007436377</v>
      </c>
      <c r="T20" s="54"/>
      <c r="U20" s="54"/>
      <c r="V20" s="77"/>
      <c r="W20" s="54"/>
      <c r="X20" s="54"/>
      <c r="Y20" s="78">
        <f t="shared" si="0"/>
        <v>19912.332089236523</v>
      </c>
      <c r="Z20" s="54"/>
      <c r="AA20" s="54"/>
      <c r="AB20" s="81"/>
      <c r="AC20" s="76"/>
      <c r="AD20" s="54"/>
      <c r="AE20" s="54"/>
      <c r="AF20" s="60"/>
    </row>
    <row r="21" spans="1:32" ht="16.5" hidden="1" thickBot="1">
      <c r="A21" s="88"/>
      <c r="B21" s="62"/>
      <c r="C21" s="63">
        <v>18.3</v>
      </c>
      <c r="D21" s="153"/>
      <c r="E21" s="151"/>
      <c r="F21" s="146"/>
      <c r="G21" s="64"/>
      <c r="H21" s="89"/>
      <c r="I21" s="79"/>
      <c r="J21" s="65"/>
      <c r="K21" s="72">
        <v>18.3</v>
      </c>
      <c r="L21" s="72"/>
      <c r="M21" s="50">
        <f t="shared" si="1"/>
        <v>0.017204260639848076</v>
      </c>
      <c r="N21" s="67">
        <f t="shared" si="2"/>
        <v>2.5183596724609614</v>
      </c>
      <c r="O21" s="68">
        <f t="shared" si="3"/>
        <v>0.6088587840442234</v>
      </c>
      <c r="P21" s="66">
        <f t="shared" si="4"/>
        <v>21.427218456505184</v>
      </c>
      <c r="Q21" s="66">
        <v>0.18</v>
      </c>
      <c r="R21" s="66">
        <v>0.15</v>
      </c>
      <c r="S21" s="69">
        <f t="shared" si="5"/>
        <v>21.757218456505182</v>
      </c>
      <c r="T21" s="68"/>
      <c r="U21" s="90"/>
      <c r="V21" s="54"/>
      <c r="W21" s="54"/>
      <c r="X21" s="54"/>
      <c r="Y21" s="78">
        <f t="shared" si="0"/>
        <v>26108.66214780622</v>
      </c>
      <c r="Z21" s="54"/>
      <c r="AA21" s="90"/>
      <c r="AB21" s="91"/>
      <c r="AC21" s="92"/>
      <c r="AD21" s="90"/>
      <c r="AE21" s="90"/>
      <c r="AF21" s="60"/>
    </row>
    <row r="22" spans="1:32" ht="15.75">
      <c r="A22" s="47" t="s">
        <v>56</v>
      </c>
      <c r="B22" s="48" t="s">
        <v>57</v>
      </c>
      <c r="C22" s="49">
        <v>86.3</v>
      </c>
      <c r="D22" s="137">
        <f>SUM(C22:C27)</f>
        <v>294.8</v>
      </c>
      <c r="E22" s="93"/>
      <c r="F22" s="157">
        <f>SUM(D22:E29)</f>
        <v>329</v>
      </c>
      <c r="G22" s="50" t="e">
        <f>C22/D48</f>
        <v>#DIV/0!</v>
      </c>
      <c r="H22" s="50"/>
      <c r="I22" s="51" t="s">
        <v>45</v>
      </c>
      <c r="J22" s="75"/>
      <c r="K22" s="52">
        <f aca="true" t="shared" si="6" ref="K22:K27">C22+J22</f>
        <v>86.3</v>
      </c>
      <c r="L22" s="155">
        <f>SUM(K22:K27)</f>
        <v>309.38</v>
      </c>
      <c r="M22" s="50">
        <f t="shared" si="1"/>
        <v>0.08113266083163327</v>
      </c>
      <c r="N22" s="53">
        <f t="shared" si="2"/>
        <v>11.876198892534477</v>
      </c>
      <c r="O22" s="54">
        <f t="shared" si="3"/>
        <v>2.8712848668315014</v>
      </c>
      <c r="P22" s="52">
        <f t="shared" si="4"/>
        <v>101.04748375936597</v>
      </c>
      <c r="Q22" s="52">
        <v>0.18</v>
      </c>
      <c r="R22" s="52">
        <v>0.15</v>
      </c>
      <c r="S22" s="55">
        <f t="shared" si="5"/>
        <v>101.37748375936599</v>
      </c>
      <c r="T22" s="54"/>
      <c r="U22" s="54" t="s">
        <v>58</v>
      </c>
      <c r="V22" s="54" t="s">
        <v>47</v>
      </c>
      <c r="W22" s="76" t="s">
        <v>59</v>
      </c>
      <c r="X22" s="94">
        <v>3</v>
      </c>
      <c r="Y22" s="95">
        <f>S22*750</f>
        <v>76033.1128195245</v>
      </c>
      <c r="Z22" s="54"/>
      <c r="AA22" s="54" t="s">
        <v>49</v>
      </c>
      <c r="AB22" s="59" t="s">
        <v>60</v>
      </c>
      <c r="AC22" s="76"/>
      <c r="AD22" s="54"/>
      <c r="AE22" s="54"/>
      <c r="AF22" s="96" t="s">
        <v>61</v>
      </c>
    </row>
    <row r="23" spans="1:32" ht="15.75">
      <c r="A23" s="97" t="s">
        <v>62</v>
      </c>
      <c r="B23" s="98" t="s">
        <v>63</v>
      </c>
      <c r="C23" s="36">
        <v>31.1</v>
      </c>
      <c r="D23" s="161"/>
      <c r="E23" s="99"/>
      <c r="F23" s="145"/>
      <c r="G23" s="37">
        <f>C23/989.84</f>
        <v>0.031419219267760444</v>
      </c>
      <c r="H23" s="37"/>
      <c r="I23" s="38" t="s">
        <v>64</v>
      </c>
      <c r="J23" s="39">
        <v>3.7</v>
      </c>
      <c r="K23" s="40">
        <f t="shared" si="6"/>
        <v>34.800000000000004</v>
      </c>
      <c r="L23" s="148"/>
      <c r="M23" s="37">
        <f t="shared" si="1"/>
        <v>0.03271629892167831</v>
      </c>
      <c r="N23" s="41">
        <f t="shared" si="2"/>
        <v>4.789011836155271</v>
      </c>
      <c r="O23" s="42">
        <f t="shared" si="3"/>
        <v>1.1578298188381952</v>
      </c>
      <c r="P23" s="40">
        <f t="shared" si="4"/>
        <v>40.74684165499347</v>
      </c>
      <c r="Q23" s="40">
        <v>0.18</v>
      </c>
      <c r="R23" s="40">
        <v>0.15</v>
      </c>
      <c r="S23" s="43">
        <f t="shared" si="5"/>
        <v>41.076841654993466</v>
      </c>
      <c r="T23" s="42"/>
      <c r="U23" s="42" t="s">
        <v>58</v>
      </c>
      <c r="V23" s="42" t="s">
        <v>47</v>
      </c>
      <c r="W23" s="42" t="s">
        <v>65</v>
      </c>
      <c r="X23" s="42">
        <v>0</v>
      </c>
      <c r="Y23" s="100">
        <f>S23*540</f>
        <v>22181.49449369647</v>
      </c>
      <c r="Z23" s="35">
        <v>86.3</v>
      </c>
      <c r="AA23" s="42" t="s">
        <v>66</v>
      </c>
      <c r="AB23" s="101" t="s">
        <v>50</v>
      </c>
      <c r="AC23" s="43">
        <f aca="true" t="shared" si="7" ref="AC23:AC28">S23</f>
        <v>41.076841654993466</v>
      </c>
      <c r="AD23" s="42"/>
      <c r="AE23" s="42"/>
      <c r="AF23" s="102" t="s">
        <v>61</v>
      </c>
    </row>
    <row r="24" spans="1:32" ht="15.75">
      <c r="A24" s="47" t="s">
        <v>67</v>
      </c>
      <c r="B24" s="48" t="s">
        <v>68</v>
      </c>
      <c r="C24" s="49">
        <v>43.5</v>
      </c>
      <c r="D24" s="161"/>
      <c r="E24" s="103"/>
      <c r="F24" s="145"/>
      <c r="G24" s="50">
        <f>C24/989.84</f>
        <v>0.04394649640345914</v>
      </c>
      <c r="H24" s="50"/>
      <c r="I24" s="51" t="s">
        <v>69</v>
      </c>
      <c r="J24" s="75">
        <v>2.72</v>
      </c>
      <c r="K24" s="52">
        <f t="shared" si="6"/>
        <v>46.22</v>
      </c>
      <c r="L24" s="148"/>
      <c r="M24" s="50">
        <f t="shared" si="1"/>
        <v>0.04345250965976929</v>
      </c>
      <c r="N24" s="53">
        <f t="shared" si="2"/>
        <v>6.360578363997028</v>
      </c>
      <c r="O24" s="54">
        <f t="shared" si="3"/>
        <v>1.5377843168592351</v>
      </c>
      <c r="P24" s="52">
        <f t="shared" si="4"/>
        <v>54.118362680856265</v>
      </c>
      <c r="Q24" s="52">
        <v>0.18</v>
      </c>
      <c r="R24" s="52">
        <v>0.15</v>
      </c>
      <c r="S24" s="55">
        <f t="shared" si="5"/>
        <v>54.44836268085626</v>
      </c>
      <c r="T24" s="54"/>
      <c r="U24" s="54" t="s">
        <v>58</v>
      </c>
      <c r="V24" s="54" t="s">
        <v>47</v>
      </c>
      <c r="W24" s="56" t="s">
        <v>48</v>
      </c>
      <c r="X24" s="54">
        <v>1</v>
      </c>
      <c r="Y24" s="78">
        <f>S24*750</f>
        <v>40836.2720106422</v>
      </c>
      <c r="Z24" s="104">
        <v>31.1</v>
      </c>
      <c r="AA24" s="54" t="s">
        <v>70</v>
      </c>
      <c r="AB24" s="59" t="s">
        <v>60</v>
      </c>
      <c r="AC24" s="55">
        <f t="shared" si="7"/>
        <v>54.44836268085626</v>
      </c>
      <c r="AD24" s="54"/>
      <c r="AE24" s="54"/>
      <c r="AF24" s="96" t="s">
        <v>61</v>
      </c>
    </row>
    <row r="25" spans="1:32" ht="15.75">
      <c r="A25" s="97" t="s">
        <v>71</v>
      </c>
      <c r="B25" s="98" t="s">
        <v>72</v>
      </c>
      <c r="C25" s="36">
        <v>31.4</v>
      </c>
      <c r="D25" s="161"/>
      <c r="E25" s="99"/>
      <c r="F25" s="145"/>
      <c r="G25" s="37">
        <f>C25/989.84</f>
        <v>0.03172229855330154</v>
      </c>
      <c r="H25" s="37"/>
      <c r="I25" s="38" t="s">
        <v>73</v>
      </c>
      <c r="J25" s="39">
        <v>2.72</v>
      </c>
      <c r="K25" s="40">
        <f t="shared" si="6"/>
        <v>34.12</v>
      </c>
      <c r="L25" s="148"/>
      <c r="M25" s="37">
        <f t="shared" si="1"/>
        <v>0.03207701491976045</v>
      </c>
      <c r="N25" s="41">
        <f t="shared" si="2"/>
        <v>4.695433443954534</v>
      </c>
      <c r="O25" s="42">
        <f t="shared" si="3"/>
        <v>1.1352055580103224</v>
      </c>
      <c r="P25" s="40">
        <f t="shared" si="4"/>
        <v>39.95063900196485</v>
      </c>
      <c r="Q25" s="40">
        <v>0.18</v>
      </c>
      <c r="R25" s="40">
        <v>0.15</v>
      </c>
      <c r="S25" s="43">
        <f t="shared" si="5"/>
        <v>40.28063900196485</v>
      </c>
      <c r="T25" s="42"/>
      <c r="U25" s="42" t="s">
        <v>58</v>
      </c>
      <c r="V25" s="42" t="s">
        <v>47</v>
      </c>
      <c r="W25" s="42" t="s">
        <v>65</v>
      </c>
      <c r="X25" s="42">
        <v>0</v>
      </c>
      <c r="Y25" s="100">
        <f>S25*540</f>
        <v>21751.54506106102</v>
      </c>
      <c r="Z25" s="105">
        <v>43.5</v>
      </c>
      <c r="AA25" s="42" t="s">
        <v>74</v>
      </c>
      <c r="AB25" s="101" t="s">
        <v>50</v>
      </c>
      <c r="AC25" s="43">
        <f t="shared" si="7"/>
        <v>40.28063900196485</v>
      </c>
      <c r="AD25" s="42"/>
      <c r="AE25" s="42"/>
      <c r="AF25" s="102" t="s">
        <v>61</v>
      </c>
    </row>
    <row r="26" spans="1:32" ht="15.75">
      <c r="A26" s="47" t="s">
        <v>75</v>
      </c>
      <c r="B26" s="48" t="s">
        <v>76</v>
      </c>
      <c r="C26" s="49">
        <v>49.1</v>
      </c>
      <c r="D26" s="161"/>
      <c r="E26" s="103"/>
      <c r="F26" s="145"/>
      <c r="G26" s="50">
        <f>C26/989.84</f>
        <v>0.0496039764002263</v>
      </c>
      <c r="H26" s="50"/>
      <c r="I26" s="51" t="s">
        <v>77</v>
      </c>
      <c r="J26" s="75">
        <v>2.72</v>
      </c>
      <c r="K26" s="52">
        <f t="shared" si="6"/>
        <v>51.82</v>
      </c>
      <c r="L26" s="148"/>
      <c r="M26" s="50">
        <f t="shared" si="1"/>
        <v>0.048717201440269246</v>
      </c>
      <c r="N26" s="53">
        <f t="shared" si="2"/>
        <v>7.131223946826612</v>
      </c>
      <c r="O26" s="54">
        <f t="shared" si="3"/>
        <v>1.7241017589711287</v>
      </c>
      <c r="P26" s="52">
        <f t="shared" si="4"/>
        <v>60.675325705797746</v>
      </c>
      <c r="Q26" s="52">
        <v>0.18</v>
      </c>
      <c r="R26" s="52">
        <v>0.15</v>
      </c>
      <c r="S26" s="55">
        <f t="shared" si="5"/>
        <v>61.005325705797745</v>
      </c>
      <c r="T26" s="54"/>
      <c r="U26" s="54" t="s">
        <v>58</v>
      </c>
      <c r="V26" s="54" t="s">
        <v>47</v>
      </c>
      <c r="W26" s="56" t="s">
        <v>48</v>
      </c>
      <c r="X26" s="54">
        <v>1</v>
      </c>
      <c r="Y26" s="78">
        <f>S26*750</f>
        <v>45753.994279348306</v>
      </c>
      <c r="Z26" s="104">
        <v>31.4</v>
      </c>
      <c r="AA26" s="54" t="s">
        <v>78</v>
      </c>
      <c r="AB26" s="59" t="s">
        <v>60</v>
      </c>
      <c r="AC26" s="55">
        <f t="shared" si="7"/>
        <v>61.005325705797745</v>
      </c>
      <c r="AD26" s="54"/>
      <c r="AE26" s="54"/>
      <c r="AF26" s="96" t="s">
        <v>61</v>
      </c>
    </row>
    <row r="27" spans="1:32" ht="16.5" thickBot="1">
      <c r="A27" s="106" t="s">
        <v>79</v>
      </c>
      <c r="B27" s="107" t="s">
        <v>80</v>
      </c>
      <c r="C27" s="108">
        <v>53.4</v>
      </c>
      <c r="D27" s="139"/>
      <c r="E27" s="109"/>
      <c r="F27" s="145"/>
      <c r="G27" s="110">
        <f>C27/989.84</f>
        <v>0.05394811282631536</v>
      </c>
      <c r="H27" s="110"/>
      <c r="I27" s="111" t="s">
        <v>81</v>
      </c>
      <c r="J27" s="111">
        <v>2.72</v>
      </c>
      <c r="K27" s="112">
        <f t="shared" si="6"/>
        <v>56.12</v>
      </c>
      <c r="L27" s="149"/>
      <c r="M27" s="110">
        <f t="shared" si="1"/>
        <v>0.05275973262886743</v>
      </c>
      <c r="N27" s="113">
        <f t="shared" si="2"/>
        <v>7.722969662213614</v>
      </c>
      <c r="O27" s="114">
        <f t="shared" si="3"/>
        <v>1.8671669377356184</v>
      </c>
      <c r="P27" s="112">
        <f t="shared" si="4"/>
        <v>65.71013659994924</v>
      </c>
      <c r="Q27" s="112">
        <v>0.18</v>
      </c>
      <c r="R27" s="112">
        <v>0.15</v>
      </c>
      <c r="S27" s="115">
        <f t="shared" si="5"/>
        <v>66.04013659994925</v>
      </c>
      <c r="T27" s="114"/>
      <c r="U27" s="114" t="s">
        <v>58</v>
      </c>
      <c r="V27" s="114" t="s">
        <v>82</v>
      </c>
      <c r="W27" s="114" t="s">
        <v>83</v>
      </c>
      <c r="X27" s="114">
        <v>2</v>
      </c>
      <c r="Y27" s="116">
        <f>S27*540</f>
        <v>35661.6737639726</v>
      </c>
      <c r="Z27" s="117">
        <v>49.1</v>
      </c>
      <c r="AA27" s="114" t="s">
        <v>84</v>
      </c>
      <c r="AB27" s="101" t="s">
        <v>60</v>
      </c>
      <c r="AC27" s="115">
        <f t="shared" si="7"/>
        <v>66.04013659994925</v>
      </c>
      <c r="AD27" s="114"/>
      <c r="AE27" s="114"/>
      <c r="AF27" s="102" t="s">
        <v>61</v>
      </c>
    </row>
    <row r="28" spans="1:32" ht="16.5" hidden="1" thickBot="1">
      <c r="A28" s="106" t="s">
        <v>85</v>
      </c>
      <c r="B28" s="98"/>
      <c r="C28" s="36">
        <v>34.2</v>
      </c>
      <c r="D28" s="36"/>
      <c r="E28" s="158">
        <f>SUM(C28:C29)</f>
        <v>34.2</v>
      </c>
      <c r="F28" s="145"/>
      <c r="G28" s="37"/>
      <c r="H28" s="118">
        <f>C28</f>
        <v>34.2</v>
      </c>
      <c r="I28" s="119"/>
      <c r="J28" s="39"/>
      <c r="K28" s="40"/>
      <c r="L28" s="105"/>
      <c r="M28" s="37"/>
      <c r="N28" s="41"/>
      <c r="O28" s="42"/>
      <c r="P28" s="40"/>
      <c r="Q28" s="40"/>
      <c r="R28" s="40"/>
      <c r="S28" s="45"/>
      <c r="T28" s="42"/>
      <c r="U28" s="42" t="s">
        <v>86</v>
      </c>
      <c r="W28" s="42" t="s">
        <v>87</v>
      </c>
      <c r="X28" s="42">
        <v>2</v>
      </c>
      <c r="Y28" s="100">
        <f t="shared" si="0"/>
        <v>0</v>
      </c>
      <c r="Z28" s="105">
        <v>53.4</v>
      </c>
      <c r="AA28" s="42" t="s">
        <v>88</v>
      </c>
      <c r="AB28" s="101"/>
      <c r="AC28" s="43">
        <f t="shared" si="7"/>
        <v>0</v>
      </c>
      <c r="AD28" s="42"/>
      <c r="AE28" s="42"/>
      <c r="AF28" s="46"/>
    </row>
    <row r="29" spans="1:32" ht="16.5" hidden="1" thickBot="1">
      <c r="A29" s="97"/>
      <c r="B29" s="107"/>
      <c r="C29" s="108"/>
      <c r="D29" s="108"/>
      <c r="E29" s="160"/>
      <c r="F29" s="146"/>
      <c r="G29" s="110"/>
      <c r="H29" s="110"/>
      <c r="I29" s="120"/>
      <c r="J29" s="111"/>
      <c r="K29" s="112"/>
      <c r="L29" s="117"/>
      <c r="M29" s="37"/>
      <c r="N29" s="113"/>
      <c r="O29" s="114"/>
      <c r="P29" s="112"/>
      <c r="Q29" s="112"/>
      <c r="R29" s="112"/>
      <c r="S29" s="121"/>
      <c r="T29" s="42"/>
      <c r="U29" s="42"/>
      <c r="V29" s="114"/>
      <c r="W29" s="42"/>
      <c r="X29" s="42"/>
      <c r="Y29" s="100">
        <f t="shared" si="0"/>
        <v>0</v>
      </c>
      <c r="Z29" s="42"/>
      <c r="AA29" s="122"/>
      <c r="AB29" s="44"/>
      <c r="AC29" s="45"/>
      <c r="AD29" s="42"/>
      <c r="AE29" s="42"/>
      <c r="AF29" s="46"/>
    </row>
    <row r="30" spans="1:32" ht="15.75">
      <c r="A30" s="47" t="s">
        <v>89</v>
      </c>
      <c r="B30" s="48" t="s">
        <v>90</v>
      </c>
      <c r="C30" s="49">
        <v>86.3</v>
      </c>
      <c r="D30" s="137">
        <f>SUM(C30:C35)</f>
        <v>294.8</v>
      </c>
      <c r="E30" s="93"/>
      <c r="F30" s="157">
        <f>SUM(D30:E37)</f>
        <v>329</v>
      </c>
      <c r="G30" s="50" t="e">
        <f>C30/D48</f>
        <v>#DIV/0!</v>
      </c>
      <c r="H30" s="50"/>
      <c r="I30" s="51" t="s">
        <v>45</v>
      </c>
      <c r="J30" s="75"/>
      <c r="K30" s="52">
        <f aca="true" t="shared" si="8" ref="K30:K35">C30+J30</f>
        <v>86.3</v>
      </c>
      <c r="L30" s="155">
        <f>SUM(K30:K35)</f>
        <v>306.88</v>
      </c>
      <c r="M30" s="50">
        <f aca="true" t="shared" si="9" ref="M30:M35">K30/1063.69</f>
        <v>0.08113266083163327</v>
      </c>
      <c r="N30" s="53">
        <f aca="true" t="shared" si="10" ref="N30:N35">M30*146.38</f>
        <v>11.876198892534477</v>
      </c>
      <c r="O30" s="54">
        <f aca="true" t="shared" si="11" ref="O30:O35">M30*35.39</f>
        <v>2.8712848668315014</v>
      </c>
      <c r="P30" s="52">
        <f aca="true" t="shared" si="12" ref="P30:P35">K30+N30+O30</f>
        <v>101.04748375936597</v>
      </c>
      <c r="Q30" s="52">
        <v>0.18</v>
      </c>
      <c r="R30" s="52">
        <v>0.15</v>
      </c>
      <c r="S30" s="55">
        <f aca="true" t="shared" si="13" ref="S30:S35">SUM(P30:R30)</f>
        <v>101.37748375936599</v>
      </c>
      <c r="T30" s="54"/>
      <c r="U30" s="56" t="s">
        <v>91</v>
      </c>
      <c r="V30" s="54" t="s">
        <v>47</v>
      </c>
      <c r="W30" s="54" t="s">
        <v>59</v>
      </c>
      <c r="X30" s="76">
        <v>3</v>
      </c>
      <c r="Y30" s="95">
        <f>S30*750</f>
        <v>76033.1128195245</v>
      </c>
      <c r="Z30" s="54"/>
      <c r="AA30" s="54" t="s">
        <v>49</v>
      </c>
      <c r="AB30" s="123" t="s">
        <v>60</v>
      </c>
      <c r="AC30" s="76"/>
      <c r="AD30" s="54"/>
      <c r="AE30" s="54"/>
      <c r="AF30" s="96" t="s">
        <v>92</v>
      </c>
    </row>
    <row r="31" spans="1:32" ht="15.75">
      <c r="A31" s="97" t="s">
        <v>93</v>
      </c>
      <c r="B31" s="98" t="s">
        <v>94</v>
      </c>
      <c r="C31" s="36">
        <v>31.1</v>
      </c>
      <c r="D31" s="161"/>
      <c r="E31" s="99"/>
      <c r="F31" s="145"/>
      <c r="G31" s="37">
        <f>C31/989.84</f>
        <v>0.031419219267760444</v>
      </c>
      <c r="H31" s="37"/>
      <c r="I31" s="38" t="s">
        <v>95</v>
      </c>
      <c r="J31" s="39">
        <v>2.72</v>
      </c>
      <c r="K31" s="40">
        <f t="shared" si="8"/>
        <v>33.82</v>
      </c>
      <c r="L31" s="148"/>
      <c r="M31" s="37">
        <f t="shared" si="9"/>
        <v>0.03179497786009081</v>
      </c>
      <c r="N31" s="41">
        <f t="shared" si="10"/>
        <v>4.6541488591600935</v>
      </c>
      <c r="O31" s="42">
        <f t="shared" si="11"/>
        <v>1.1252242664686138</v>
      </c>
      <c r="P31" s="40">
        <f t="shared" si="12"/>
        <v>39.59937312562871</v>
      </c>
      <c r="Q31" s="40">
        <v>0.18</v>
      </c>
      <c r="R31" s="40">
        <v>0.15</v>
      </c>
      <c r="S31" s="43">
        <f t="shared" si="13"/>
        <v>39.92937312562871</v>
      </c>
      <c r="T31" s="42"/>
      <c r="U31" s="124" t="s">
        <v>91</v>
      </c>
      <c r="V31" s="42" t="s">
        <v>47</v>
      </c>
      <c r="W31" s="42" t="s">
        <v>65</v>
      </c>
      <c r="X31" s="42">
        <v>0</v>
      </c>
      <c r="Y31" s="100">
        <f>S31*540</f>
        <v>21561.861487839502</v>
      </c>
      <c r="Z31" s="35">
        <v>86.3</v>
      </c>
      <c r="AA31" s="42" t="s">
        <v>88</v>
      </c>
      <c r="AB31" s="101" t="s">
        <v>50</v>
      </c>
      <c r="AC31" s="43">
        <f aca="true" t="shared" si="14" ref="AC31:AC36">S31</f>
        <v>39.92937312562871</v>
      </c>
      <c r="AD31" s="42"/>
      <c r="AE31" s="42"/>
      <c r="AF31" s="102" t="s">
        <v>92</v>
      </c>
    </row>
    <row r="32" spans="1:32" ht="15.75">
      <c r="A32" s="47" t="s">
        <v>96</v>
      </c>
      <c r="B32" s="48" t="s">
        <v>97</v>
      </c>
      <c r="C32" s="49">
        <v>43.5</v>
      </c>
      <c r="D32" s="161"/>
      <c r="E32" s="103"/>
      <c r="F32" s="145"/>
      <c r="G32" s="50">
        <f>C32/989.84</f>
        <v>0.04394649640345914</v>
      </c>
      <c r="H32" s="50"/>
      <c r="I32" s="51" t="s">
        <v>98</v>
      </c>
      <c r="J32" s="75">
        <v>2.32</v>
      </c>
      <c r="K32" s="52">
        <f t="shared" si="8"/>
        <v>45.82</v>
      </c>
      <c r="L32" s="148"/>
      <c r="M32" s="50">
        <f t="shared" si="9"/>
        <v>0.04307646024687644</v>
      </c>
      <c r="N32" s="53">
        <f t="shared" si="10"/>
        <v>6.305532250937773</v>
      </c>
      <c r="O32" s="54">
        <f t="shared" si="11"/>
        <v>1.5244759281369573</v>
      </c>
      <c r="P32" s="52">
        <f t="shared" si="12"/>
        <v>53.65000817907473</v>
      </c>
      <c r="Q32" s="52">
        <v>0.18</v>
      </c>
      <c r="R32" s="52">
        <v>0.15</v>
      </c>
      <c r="S32" s="55">
        <f t="shared" si="13"/>
        <v>53.98000817907473</v>
      </c>
      <c r="T32" s="54"/>
      <c r="U32" s="56" t="s">
        <v>91</v>
      </c>
      <c r="V32" s="54" t="s">
        <v>47</v>
      </c>
      <c r="W32" s="56" t="s">
        <v>48</v>
      </c>
      <c r="X32" s="54">
        <v>1</v>
      </c>
      <c r="Y32" s="78">
        <f>S32*750</f>
        <v>40485.006134306044</v>
      </c>
      <c r="Z32" s="104">
        <v>31.1</v>
      </c>
      <c r="AA32" s="54" t="s">
        <v>99</v>
      </c>
      <c r="AB32" s="59" t="s">
        <v>60</v>
      </c>
      <c r="AC32" s="55">
        <f t="shared" si="14"/>
        <v>53.98000817907473</v>
      </c>
      <c r="AD32" s="54"/>
      <c r="AE32" s="54"/>
      <c r="AF32" s="96" t="s">
        <v>92</v>
      </c>
    </row>
    <row r="33" spans="1:32" ht="15.75">
      <c r="A33" s="47" t="s">
        <v>100</v>
      </c>
      <c r="B33" s="48" t="s">
        <v>101</v>
      </c>
      <c r="C33" s="49">
        <v>31.4</v>
      </c>
      <c r="D33" s="161"/>
      <c r="E33" s="103"/>
      <c r="F33" s="145"/>
      <c r="G33" s="50">
        <f>C33/989.84</f>
        <v>0.03172229855330154</v>
      </c>
      <c r="H33" s="50"/>
      <c r="I33" s="51" t="s">
        <v>102</v>
      </c>
      <c r="J33" s="75">
        <v>2.32</v>
      </c>
      <c r="K33" s="52">
        <f t="shared" si="8"/>
        <v>33.72</v>
      </c>
      <c r="L33" s="148"/>
      <c r="M33" s="50">
        <f t="shared" si="9"/>
        <v>0.0317009655068676</v>
      </c>
      <c r="N33" s="53">
        <f t="shared" si="10"/>
        <v>4.64038733089528</v>
      </c>
      <c r="O33" s="54">
        <f t="shared" si="11"/>
        <v>1.1218971692880444</v>
      </c>
      <c r="P33" s="52">
        <f t="shared" si="12"/>
        <v>39.482284500183326</v>
      </c>
      <c r="Q33" s="52">
        <v>0.18</v>
      </c>
      <c r="R33" s="52">
        <v>0.15</v>
      </c>
      <c r="S33" s="55">
        <f t="shared" si="13"/>
        <v>39.812284500183324</v>
      </c>
      <c r="T33" s="54"/>
      <c r="U33" s="56" t="s">
        <v>91</v>
      </c>
      <c r="V33" s="54" t="s">
        <v>47</v>
      </c>
      <c r="W33" s="54" t="s">
        <v>65</v>
      </c>
      <c r="X33" s="54">
        <v>0</v>
      </c>
      <c r="Y33" s="78">
        <f>S33*750</f>
        <v>29859.213375137493</v>
      </c>
      <c r="Z33" s="104">
        <v>43.5</v>
      </c>
      <c r="AA33" s="54" t="s">
        <v>103</v>
      </c>
      <c r="AB33" s="59" t="s">
        <v>50</v>
      </c>
      <c r="AC33" s="55">
        <f t="shared" si="14"/>
        <v>39.812284500183324</v>
      </c>
      <c r="AD33" s="54"/>
      <c r="AE33" s="54"/>
      <c r="AF33" s="96" t="s">
        <v>92</v>
      </c>
    </row>
    <row r="34" spans="1:32" ht="15.75">
      <c r="A34" s="47" t="s">
        <v>104</v>
      </c>
      <c r="B34" s="48" t="s">
        <v>105</v>
      </c>
      <c r="C34" s="49">
        <v>49.1</v>
      </c>
      <c r="D34" s="161"/>
      <c r="E34" s="103"/>
      <c r="F34" s="145"/>
      <c r="G34" s="50">
        <f>C34/989.84</f>
        <v>0.0496039764002263</v>
      </c>
      <c r="H34" s="50"/>
      <c r="I34" s="75" t="s">
        <v>106</v>
      </c>
      <c r="J34" s="75">
        <v>2.35</v>
      </c>
      <c r="K34" s="52">
        <f t="shared" si="8"/>
        <v>51.45</v>
      </c>
      <c r="L34" s="148"/>
      <c r="M34" s="50">
        <f t="shared" si="9"/>
        <v>0.04836935573334336</v>
      </c>
      <c r="N34" s="53">
        <f t="shared" si="10"/>
        <v>7.080306292246801</v>
      </c>
      <c r="O34" s="54">
        <f t="shared" si="11"/>
        <v>1.7117914994030217</v>
      </c>
      <c r="P34" s="52">
        <f t="shared" si="12"/>
        <v>60.242097791649826</v>
      </c>
      <c r="Q34" s="52">
        <v>0.18</v>
      </c>
      <c r="R34" s="52">
        <v>0.15</v>
      </c>
      <c r="S34" s="55">
        <f t="shared" si="13"/>
        <v>60.572097791649824</v>
      </c>
      <c r="T34" s="54"/>
      <c r="U34" s="56" t="s">
        <v>91</v>
      </c>
      <c r="V34" s="54" t="s">
        <v>47</v>
      </c>
      <c r="W34" s="56" t="s">
        <v>48</v>
      </c>
      <c r="X34" s="54">
        <v>1</v>
      </c>
      <c r="Y34" s="78">
        <f>S34*750</f>
        <v>45429.07334373737</v>
      </c>
      <c r="Z34" s="104">
        <v>31.4</v>
      </c>
      <c r="AA34" s="54" t="s">
        <v>107</v>
      </c>
      <c r="AB34" s="59" t="s">
        <v>60</v>
      </c>
      <c r="AC34" s="55">
        <f t="shared" si="14"/>
        <v>60.572097791649824</v>
      </c>
      <c r="AD34" s="54"/>
      <c r="AE34" s="54"/>
      <c r="AF34" s="96" t="s">
        <v>92</v>
      </c>
    </row>
    <row r="35" spans="1:32" ht="16.5" thickBot="1">
      <c r="A35" s="106" t="s">
        <v>108</v>
      </c>
      <c r="B35" s="107" t="s">
        <v>109</v>
      </c>
      <c r="C35" s="108">
        <v>53.4</v>
      </c>
      <c r="D35" s="139"/>
      <c r="E35" s="109"/>
      <c r="F35" s="145"/>
      <c r="G35" s="110">
        <f>C35/989.84</f>
        <v>0.05394811282631536</v>
      </c>
      <c r="H35" s="110"/>
      <c r="I35" s="111" t="s">
        <v>110</v>
      </c>
      <c r="J35" s="111">
        <v>2.37</v>
      </c>
      <c r="K35" s="112">
        <f t="shared" si="8"/>
        <v>55.769999999999996</v>
      </c>
      <c r="L35" s="149"/>
      <c r="M35" s="110">
        <f t="shared" si="9"/>
        <v>0.05243068939258618</v>
      </c>
      <c r="N35" s="113">
        <f t="shared" si="10"/>
        <v>7.674804313286765</v>
      </c>
      <c r="O35" s="114">
        <f t="shared" si="11"/>
        <v>1.855522097603625</v>
      </c>
      <c r="P35" s="112">
        <f t="shared" si="12"/>
        <v>65.30032641089038</v>
      </c>
      <c r="Q35" s="112">
        <v>0.18</v>
      </c>
      <c r="R35" s="112">
        <v>0.15</v>
      </c>
      <c r="S35" s="115">
        <f t="shared" si="13"/>
        <v>65.63032641089039</v>
      </c>
      <c r="T35" s="114"/>
      <c r="U35" s="125" t="s">
        <v>91</v>
      </c>
      <c r="V35" s="114" t="s">
        <v>82</v>
      </c>
      <c r="W35" s="114" t="s">
        <v>83</v>
      </c>
      <c r="X35" s="114">
        <v>2</v>
      </c>
      <c r="Y35" s="116">
        <f>S35*540</f>
        <v>35440.37626188081</v>
      </c>
      <c r="Z35" s="117">
        <v>49.1</v>
      </c>
      <c r="AA35" s="114" t="s">
        <v>111</v>
      </c>
      <c r="AB35" s="126" t="s">
        <v>60</v>
      </c>
      <c r="AC35" s="115">
        <f t="shared" si="14"/>
        <v>65.63032641089039</v>
      </c>
      <c r="AD35" s="114"/>
      <c r="AE35" s="114"/>
      <c r="AF35" s="102" t="s">
        <v>92</v>
      </c>
    </row>
    <row r="36" spans="1:32" ht="16.5" hidden="1" thickBot="1">
      <c r="A36" s="106" t="s">
        <v>112</v>
      </c>
      <c r="B36" s="98"/>
      <c r="C36" s="36">
        <v>34.2</v>
      </c>
      <c r="D36" s="36"/>
      <c r="E36" s="158">
        <f>SUM(C36:C37)</f>
        <v>34.2</v>
      </c>
      <c r="F36" s="145"/>
      <c r="G36" s="37"/>
      <c r="H36" s="118">
        <f>C36</f>
        <v>34.2</v>
      </c>
      <c r="I36" s="119"/>
      <c r="J36" s="39"/>
      <c r="K36" s="40"/>
      <c r="L36" s="105"/>
      <c r="M36" s="37"/>
      <c r="N36" s="41"/>
      <c r="O36" s="42"/>
      <c r="P36" s="40"/>
      <c r="Q36" s="40"/>
      <c r="R36" s="40"/>
      <c r="S36" s="45"/>
      <c r="T36" s="42"/>
      <c r="U36" s="124" t="s">
        <v>113</v>
      </c>
      <c r="W36" s="114" t="s">
        <v>87</v>
      </c>
      <c r="X36" s="114">
        <v>2</v>
      </c>
      <c r="Y36" s="116"/>
      <c r="Z36" s="105">
        <v>53.4</v>
      </c>
      <c r="AA36" s="122" t="s">
        <v>114</v>
      </c>
      <c r="AB36" s="101"/>
      <c r="AC36" s="43">
        <f t="shared" si="14"/>
        <v>0</v>
      </c>
      <c r="AD36" s="42"/>
      <c r="AE36" s="42"/>
      <c r="AF36" s="46"/>
    </row>
    <row r="37" spans="1:32" ht="16.5" hidden="1" thickBot="1">
      <c r="A37" s="97"/>
      <c r="B37" s="107"/>
      <c r="C37" s="108"/>
      <c r="D37" s="108"/>
      <c r="E37" s="159"/>
      <c r="F37" s="146"/>
      <c r="G37" s="110"/>
      <c r="H37" s="110"/>
      <c r="I37" s="120"/>
      <c r="J37" s="111"/>
      <c r="K37" s="112"/>
      <c r="L37" s="117"/>
      <c r="M37" s="37"/>
      <c r="N37" s="113"/>
      <c r="O37" s="114"/>
      <c r="P37" s="112"/>
      <c r="Q37" s="112"/>
      <c r="R37" s="112"/>
      <c r="S37" s="121"/>
      <c r="T37" s="42"/>
      <c r="U37" s="42"/>
      <c r="V37" s="114"/>
      <c r="W37" s="42"/>
      <c r="X37" s="42"/>
      <c r="Y37" s="100"/>
      <c r="Z37" s="42"/>
      <c r="AA37" s="42"/>
      <c r="AB37" s="44"/>
      <c r="AC37" s="45"/>
      <c r="AD37" s="42"/>
      <c r="AE37" s="42"/>
      <c r="AF37" s="46"/>
    </row>
    <row r="38" spans="1:32" ht="15.75">
      <c r="A38" s="47" t="s">
        <v>115</v>
      </c>
      <c r="B38" s="48" t="s">
        <v>116</v>
      </c>
      <c r="C38" s="49">
        <v>55.4</v>
      </c>
      <c r="D38" s="137">
        <f>SUM(C38:C41)</f>
        <v>205.49</v>
      </c>
      <c r="E38" s="127"/>
      <c r="F38" s="143">
        <f>SUM(D38:E46)</f>
        <v>315.56</v>
      </c>
      <c r="G38" s="50" t="e">
        <f>C38/D48</f>
        <v>#DIV/0!</v>
      </c>
      <c r="H38" s="50"/>
      <c r="I38" s="51" t="s">
        <v>45</v>
      </c>
      <c r="J38" s="128"/>
      <c r="K38" s="52">
        <f>C38+J38</f>
        <v>55.4</v>
      </c>
      <c r="L38" s="155">
        <f>SUM(K38:K41)</f>
        <v>220.49</v>
      </c>
      <c r="M38" s="50">
        <f>K38/1063.69</f>
        <v>0.05208284368566029</v>
      </c>
      <c r="N38" s="53">
        <f>M38*146.38</f>
        <v>7.623886658706953</v>
      </c>
      <c r="O38" s="54">
        <f>M38*35.39</f>
        <v>1.8432118380355176</v>
      </c>
      <c r="P38" s="52">
        <f>K38+N38+O38</f>
        <v>64.86709849674247</v>
      </c>
      <c r="Q38" s="52">
        <v>0.18</v>
      </c>
      <c r="R38" s="52">
        <v>0.15</v>
      </c>
      <c r="S38" s="55">
        <f>SUM(P38:R38)</f>
        <v>65.19709849674248</v>
      </c>
      <c r="T38" s="54"/>
      <c r="U38" s="56" t="s">
        <v>117</v>
      </c>
      <c r="V38" s="54" t="s">
        <v>47</v>
      </c>
      <c r="W38" s="56" t="s">
        <v>48</v>
      </c>
      <c r="X38" s="54">
        <v>1</v>
      </c>
      <c r="Y38" s="78">
        <f>S38*750</f>
        <v>48897.823872556866</v>
      </c>
      <c r="Z38" s="54"/>
      <c r="AA38" s="54" t="s">
        <v>49</v>
      </c>
      <c r="AB38" s="81" t="s">
        <v>60</v>
      </c>
      <c r="AC38" s="76"/>
      <c r="AD38" s="54"/>
      <c r="AE38" s="54"/>
      <c r="AF38" s="96" t="s">
        <v>118</v>
      </c>
    </row>
    <row r="39" spans="1:32" ht="15.75">
      <c r="A39" s="97" t="s">
        <v>119</v>
      </c>
      <c r="B39" s="98" t="s">
        <v>120</v>
      </c>
      <c r="C39" s="36">
        <v>40.44</v>
      </c>
      <c r="D39" s="161"/>
      <c r="E39" s="129"/>
      <c r="F39" s="144"/>
      <c r="G39" s="37">
        <f>C39/989.84</f>
        <v>0.04085508769093995</v>
      </c>
      <c r="H39" s="37"/>
      <c r="I39" s="38" t="s">
        <v>121</v>
      </c>
      <c r="J39" s="130">
        <v>5</v>
      </c>
      <c r="K39" s="40">
        <f>C39+J39</f>
        <v>45.44</v>
      </c>
      <c r="L39" s="148"/>
      <c r="M39" s="37">
        <f>K39/1063.69</f>
        <v>0.042719213304628224</v>
      </c>
      <c r="N39" s="41">
        <f>M39*146.38</f>
        <v>6.25323844353148</v>
      </c>
      <c r="O39" s="42">
        <f>M39*35.39</f>
        <v>1.5118329588507928</v>
      </c>
      <c r="P39" s="40">
        <f>K39+N39+O39</f>
        <v>53.20507140238227</v>
      </c>
      <c r="Q39" s="40">
        <v>0.18</v>
      </c>
      <c r="R39" s="40">
        <v>0.15</v>
      </c>
      <c r="S39" s="43">
        <f>SUM(P39:R39)</f>
        <v>53.53507140238227</v>
      </c>
      <c r="T39" s="42"/>
      <c r="U39" s="124" t="s">
        <v>117</v>
      </c>
      <c r="V39" s="42" t="s">
        <v>47</v>
      </c>
      <c r="W39" s="124" t="s">
        <v>48</v>
      </c>
      <c r="X39" s="42">
        <v>1</v>
      </c>
      <c r="Y39" s="100">
        <f>S39*540</f>
        <v>28908.938557286427</v>
      </c>
      <c r="Z39" s="35">
        <v>55.4</v>
      </c>
      <c r="AA39" s="42" t="s">
        <v>122</v>
      </c>
      <c r="AB39" s="101" t="s">
        <v>50</v>
      </c>
      <c r="AC39" s="43">
        <f>S39</f>
        <v>53.53507140238227</v>
      </c>
      <c r="AD39" s="42"/>
      <c r="AE39" s="42"/>
      <c r="AF39" s="102" t="s">
        <v>118</v>
      </c>
    </row>
    <row r="40" spans="1:32" ht="15.75">
      <c r="A40" s="97" t="s">
        <v>123</v>
      </c>
      <c r="B40" s="98" t="s">
        <v>124</v>
      </c>
      <c r="C40" s="36">
        <v>42.04</v>
      </c>
      <c r="D40" s="161"/>
      <c r="E40" s="129"/>
      <c r="F40" s="144"/>
      <c r="G40" s="37">
        <f>C40/989.84</f>
        <v>0.042471510547159134</v>
      </c>
      <c r="H40" s="37"/>
      <c r="I40" s="38" t="s">
        <v>125</v>
      </c>
      <c r="J40" s="130">
        <v>5</v>
      </c>
      <c r="K40" s="40">
        <f>C40+J40</f>
        <v>47.04</v>
      </c>
      <c r="L40" s="148"/>
      <c r="M40" s="37">
        <f>K40/1063.69</f>
        <v>0.044223410956199645</v>
      </c>
      <c r="N40" s="41">
        <f>M40*146.38</f>
        <v>6.473422895768504</v>
      </c>
      <c r="O40" s="42">
        <f>M40*35.39</f>
        <v>1.5650665137399054</v>
      </c>
      <c r="P40" s="40">
        <f>K40+N40+O40</f>
        <v>55.07848940950841</v>
      </c>
      <c r="Q40" s="40">
        <v>0.18</v>
      </c>
      <c r="R40" s="40">
        <v>0.15</v>
      </c>
      <c r="S40" s="43">
        <f>SUM(P40:R40)</f>
        <v>55.408489409508405</v>
      </c>
      <c r="T40" s="42"/>
      <c r="U40" s="124" t="s">
        <v>117</v>
      </c>
      <c r="V40" s="42" t="s">
        <v>47</v>
      </c>
      <c r="W40" s="124" t="s">
        <v>48</v>
      </c>
      <c r="X40" s="42">
        <v>1</v>
      </c>
      <c r="Y40" s="100">
        <f>S40*540</f>
        <v>29920.58428113454</v>
      </c>
      <c r="Z40" s="105">
        <v>40.44</v>
      </c>
      <c r="AA40" s="42" t="s">
        <v>126</v>
      </c>
      <c r="AB40" s="101" t="s">
        <v>50</v>
      </c>
      <c r="AC40" s="43">
        <f>S40</f>
        <v>55.408489409508405</v>
      </c>
      <c r="AD40" s="42"/>
      <c r="AE40" s="42"/>
      <c r="AF40" s="102" t="s">
        <v>118</v>
      </c>
    </row>
    <row r="41" spans="1:32" ht="16.5" thickBot="1">
      <c r="A41" s="61" t="s">
        <v>127</v>
      </c>
      <c r="B41" s="62" t="s">
        <v>128</v>
      </c>
      <c r="C41" s="63">
        <v>67.61</v>
      </c>
      <c r="D41" s="139"/>
      <c r="E41" s="131"/>
      <c r="F41" s="144"/>
      <c r="G41" s="64">
        <f>C41/989.84</f>
        <v>0.06830396831811202</v>
      </c>
      <c r="H41" s="64"/>
      <c r="I41" s="65" t="s">
        <v>129</v>
      </c>
      <c r="J41" s="132">
        <v>5</v>
      </c>
      <c r="K41" s="66">
        <f>C41+J41</f>
        <v>72.61</v>
      </c>
      <c r="L41" s="149"/>
      <c r="M41" s="64">
        <f>K41/1063.69</f>
        <v>0.06826236967537534</v>
      </c>
      <c r="N41" s="67">
        <f>M41*146.38</f>
        <v>9.992245673081442</v>
      </c>
      <c r="O41" s="68">
        <f>M41*35.39</f>
        <v>2.415805262811533</v>
      </c>
      <c r="P41" s="66">
        <f>K41+N41+O41</f>
        <v>85.01805093589297</v>
      </c>
      <c r="Q41" s="66">
        <v>0.18</v>
      </c>
      <c r="R41" s="66">
        <v>0.15</v>
      </c>
      <c r="S41" s="69">
        <f>SUM(P41:R41)</f>
        <v>85.34805093589299</v>
      </c>
      <c r="T41" s="68"/>
      <c r="U41" s="85" t="s">
        <v>117</v>
      </c>
      <c r="V41" s="68" t="s">
        <v>82</v>
      </c>
      <c r="W41" s="70" t="s">
        <v>48</v>
      </c>
      <c r="X41" s="133">
        <v>1</v>
      </c>
      <c r="Y41" s="134">
        <f>S41*540</f>
        <v>46087.94750538221</v>
      </c>
      <c r="Z41" s="135">
        <v>42.04</v>
      </c>
      <c r="AA41" s="68" t="s">
        <v>130</v>
      </c>
      <c r="AB41" s="73" t="s">
        <v>60</v>
      </c>
      <c r="AC41" s="69">
        <f>S41</f>
        <v>85.34805093589299</v>
      </c>
      <c r="AD41" s="68"/>
      <c r="AE41" s="68"/>
      <c r="AF41" s="96" t="s">
        <v>118</v>
      </c>
    </row>
    <row r="42" spans="1:32" ht="16.5" hidden="1" thickBot="1">
      <c r="A42" s="107" t="s">
        <v>131</v>
      </c>
      <c r="C42" s="39">
        <v>24.97</v>
      </c>
      <c r="D42" s="36"/>
      <c r="E42" s="162">
        <f>SUM(C42:C44)</f>
        <v>40.48</v>
      </c>
      <c r="F42" s="144"/>
      <c r="G42" s="37"/>
      <c r="H42" s="37"/>
      <c r="I42" s="39"/>
      <c r="J42" s="130"/>
      <c r="K42" s="40"/>
      <c r="L42" s="35"/>
      <c r="M42" s="37"/>
      <c r="N42" s="41"/>
      <c r="O42" s="42"/>
      <c r="P42" s="40"/>
      <c r="Q42" s="40"/>
      <c r="R42" s="40"/>
      <c r="S42" s="45"/>
      <c r="T42" s="42"/>
      <c r="U42" s="125" t="s">
        <v>132</v>
      </c>
      <c r="V42" s="42"/>
      <c r="W42" s="114" t="s">
        <v>87</v>
      </c>
      <c r="X42" s="125">
        <v>2</v>
      </c>
      <c r="Y42" s="114"/>
      <c r="Z42" s="105">
        <v>62.25</v>
      </c>
      <c r="AA42" s="42" t="s">
        <v>130</v>
      </c>
      <c r="AB42" s="40"/>
      <c r="AC42" s="43">
        <f>S42</f>
        <v>0</v>
      </c>
      <c r="AD42" s="42"/>
      <c r="AE42" s="42"/>
      <c r="AF42" s="46"/>
    </row>
    <row r="43" spans="3:32" ht="15" hidden="1">
      <c r="C43" s="39">
        <v>3.11</v>
      </c>
      <c r="D43" s="36"/>
      <c r="E43" s="163"/>
      <c r="F43" s="144"/>
      <c r="G43" s="37"/>
      <c r="H43" s="37"/>
      <c r="I43" s="39"/>
      <c r="J43" s="130"/>
      <c r="K43" s="40"/>
      <c r="L43" s="35"/>
      <c r="M43" s="37"/>
      <c r="N43" s="41"/>
      <c r="O43" s="42"/>
      <c r="P43" s="40"/>
      <c r="Q43" s="40"/>
      <c r="R43" s="40"/>
      <c r="S43" s="45"/>
      <c r="T43" s="42"/>
      <c r="U43" s="42"/>
      <c r="V43" s="42"/>
      <c r="W43" s="42"/>
      <c r="X43" s="42"/>
      <c r="Y43" s="42"/>
      <c r="Z43" s="42"/>
      <c r="AA43" s="42"/>
      <c r="AB43" s="42"/>
      <c r="AC43" s="45"/>
      <c r="AD43" s="42"/>
      <c r="AE43" s="42"/>
      <c r="AF43" s="46"/>
    </row>
    <row r="44" spans="1:32" ht="15.75" hidden="1" thickBot="1">
      <c r="A44" s="114"/>
      <c r="B44" s="114"/>
      <c r="C44" s="111">
        <v>12.4</v>
      </c>
      <c r="D44" s="36"/>
      <c r="E44" s="164"/>
      <c r="F44" s="144"/>
      <c r="G44" s="37"/>
      <c r="H44" s="37"/>
      <c r="I44" s="39"/>
      <c r="J44" s="130"/>
      <c r="K44" s="40"/>
      <c r="L44" s="35"/>
      <c r="M44" s="37"/>
      <c r="N44" s="41"/>
      <c r="O44" s="42"/>
      <c r="P44" s="40"/>
      <c r="Q44" s="40"/>
      <c r="R44" s="40"/>
      <c r="S44" s="45"/>
      <c r="T44" s="42"/>
      <c r="U44" s="42"/>
      <c r="V44" s="42"/>
      <c r="W44" s="42"/>
      <c r="X44" s="42"/>
      <c r="Y44" s="42"/>
      <c r="Z44" s="42"/>
      <c r="AA44" s="42"/>
      <c r="AB44" s="42"/>
      <c r="AC44" s="45"/>
      <c r="AD44" s="42"/>
      <c r="AE44" s="42"/>
      <c r="AF44" s="46"/>
    </row>
    <row r="45" spans="1:32" ht="15.75" hidden="1">
      <c r="A45" s="98"/>
      <c r="B45" s="98"/>
      <c r="C45" s="36">
        <v>34.2</v>
      </c>
      <c r="D45" s="36"/>
      <c r="E45" s="159">
        <f>SUM(C45:C46)</f>
        <v>69.59</v>
      </c>
      <c r="F45" s="145"/>
      <c r="G45" s="37"/>
      <c r="H45" s="118">
        <f>C45</f>
        <v>34.2</v>
      </c>
      <c r="I45" s="119"/>
      <c r="J45" s="38"/>
      <c r="K45" s="136"/>
      <c r="L45" s="105"/>
      <c r="M45" s="37"/>
      <c r="P45" s="136"/>
      <c r="Q45" s="136"/>
      <c r="R45" s="136"/>
      <c r="S45" s="45"/>
      <c r="T45" s="42"/>
      <c r="U45" s="42"/>
      <c r="W45" s="42"/>
      <c r="X45" s="42"/>
      <c r="Y45" s="42"/>
      <c r="Z45" s="42"/>
      <c r="AA45" s="42"/>
      <c r="AB45" s="42"/>
      <c r="AC45" s="45"/>
      <c r="AD45" s="42"/>
      <c r="AE45" s="42"/>
      <c r="AF45" s="46"/>
    </row>
    <row r="46" spans="1:32" ht="16.5" hidden="1" thickBot="1">
      <c r="A46" s="107"/>
      <c r="B46" s="107"/>
      <c r="C46" s="108">
        <v>35.39</v>
      </c>
      <c r="D46" s="108"/>
      <c r="E46" s="160"/>
      <c r="F46" s="146"/>
      <c r="G46" s="110"/>
      <c r="H46" s="110"/>
      <c r="I46" s="120"/>
      <c r="J46" s="111"/>
      <c r="K46" s="112"/>
      <c r="L46" s="117"/>
      <c r="M46" s="110"/>
      <c r="N46" s="114"/>
      <c r="O46" s="114"/>
      <c r="P46" s="112"/>
      <c r="Q46" s="112"/>
      <c r="R46" s="112"/>
      <c r="S46" s="121"/>
      <c r="T46" s="114"/>
      <c r="U46" s="114"/>
      <c r="V46" s="114"/>
      <c r="W46" s="42"/>
      <c r="X46" s="42"/>
      <c r="Y46" s="42"/>
      <c r="Z46" s="42"/>
      <c r="AA46" s="42"/>
      <c r="AB46" s="42"/>
      <c r="AC46" s="45"/>
      <c r="AD46" s="42"/>
      <c r="AE46" s="42"/>
      <c r="AF46" s="46"/>
    </row>
  </sheetData>
  <sheetProtection/>
  <mergeCells count="22">
    <mergeCell ref="D38:D41"/>
    <mergeCell ref="F38:F46"/>
    <mergeCell ref="L38:L41"/>
    <mergeCell ref="E42:E44"/>
    <mergeCell ref="E45:E46"/>
    <mergeCell ref="L22:L27"/>
    <mergeCell ref="D20:D21"/>
    <mergeCell ref="E20:E21"/>
    <mergeCell ref="F30:F37"/>
    <mergeCell ref="L30:L35"/>
    <mergeCell ref="E36:E37"/>
    <mergeCell ref="E28:E29"/>
    <mergeCell ref="D30:D35"/>
    <mergeCell ref="D22:D27"/>
    <mergeCell ref="F22:F29"/>
    <mergeCell ref="D4:D6"/>
    <mergeCell ref="E4:E6"/>
    <mergeCell ref="F4:F21"/>
    <mergeCell ref="L4:L6"/>
    <mergeCell ref="E7:E8"/>
    <mergeCell ref="H7:H8"/>
    <mergeCell ref="E9:E19"/>
  </mergeCells>
  <printOptions/>
  <pageMargins left="0.7" right="0.7" top="0.75" bottom="0.75" header="0.3" footer="0.3"/>
  <pageSetup orientation="portrait" paperSize="9"/>
  <ignoredErrors>
    <ignoredError sqref="Y23:Y25 Y26 Y31 Y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2013-08-07T05:04:12Z</dcterms:modified>
  <cp:category/>
  <cp:version/>
  <cp:contentType/>
  <cp:contentStatus/>
</cp:coreProperties>
</file>